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Mon\"/>
    </mc:Choice>
  </mc:AlternateContent>
  <bookViews>
    <workbookView xWindow="0" yWindow="0" windowWidth="0" windowHeight="0"/>
  </bookViews>
  <sheets>
    <sheet name="Rekapitulace stavby" sheetId="1" r:id="rId1"/>
    <sheet name="SO 801.1 - Doprovodná ze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801.1 - Doprovodná zel...'!$C$116:$L$205</definedName>
    <definedName name="_xlnm.Print_Area" localSheetId="1">'SO 801.1 - Doprovodná zel...'!$C$4:$K$76,'SO 801.1 - Doprovodná zel...'!$C$82:$K$98,'SO 801.1 - Doprovodná zel...'!$C$104:$L$205</definedName>
    <definedName name="_xlnm.Print_Titles" localSheetId="1">'SO 801.1 - Doprovodná zel...'!$116:$116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201"/>
  <c r="BH201"/>
  <c r="BG201"/>
  <c r="BF201"/>
  <c r="X201"/>
  <c r="V201"/>
  <c r="T201"/>
  <c r="P201"/>
  <c r="BI196"/>
  <c r="BH196"/>
  <c r="BG196"/>
  <c r="BF196"/>
  <c r="X196"/>
  <c r="V196"/>
  <c r="T196"/>
  <c r="P196"/>
  <c r="BI191"/>
  <c r="BH191"/>
  <c r="BG191"/>
  <c r="BF191"/>
  <c r="X191"/>
  <c r="V191"/>
  <c r="T191"/>
  <c r="P191"/>
  <c r="BI186"/>
  <c r="BH186"/>
  <c r="BG186"/>
  <c r="BF186"/>
  <c r="X186"/>
  <c r="V186"/>
  <c r="T186"/>
  <c r="P186"/>
  <c r="BI182"/>
  <c r="BH182"/>
  <c r="BG182"/>
  <c r="BF182"/>
  <c r="X182"/>
  <c r="V182"/>
  <c r="T182"/>
  <c r="P182"/>
  <c r="BI177"/>
  <c r="BH177"/>
  <c r="BG177"/>
  <c r="BF177"/>
  <c r="X177"/>
  <c r="V177"/>
  <c r="T177"/>
  <c r="P177"/>
  <c r="BI173"/>
  <c r="BH173"/>
  <c r="BG173"/>
  <c r="BF173"/>
  <c r="X173"/>
  <c r="V173"/>
  <c r="T173"/>
  <c r="P173"/>
  <c r="BI169"/>
  <c r="BH169"/>
  <c r="BG169"/>
  <c r="BF169"/>
  <c r="X169"/>
  <c r="V169"/>
  <c r="T169"/>
  <c r="P169"/>
  <c r="BI164"/>
  <c r="BH164"/>
  <c r="BG164"/>
  <c r="BF164"/>
  <c r="X164"/>
  <c r="V164"/>
  <c r="T164"/>
  <c r="P164"/>
  <c r="BI159"/>
  <c r="BH159"/>
  <c r="BG159"/>
  <c r="BF159"/>
  <c r="X159"/>
  <c r="V159"/>
  <c r="T159"/>
  <c r="P159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5"/>
  <c r="BH145"/>
  <c r="BG145"/>
  <c r="BF145"/>
  <c r="X145"/>
  <c r="V145"/>
  <c r="T145"/>
  <c r="P145"/>
  <c r="BI141"/>
  <c r="BH141"/>
  <c r="BG141"/>
  <c r="BF141"/>
  <c r="X141"/>
  <c r="V141"/>
  <c r="T141"/>
  <c r="P141"/>
  <c r="BI137"/>
  <c r="BH137"/>
  <c r="BG137"/>
  <c r="BF137"/>
  <c r="X137"/>
  <c r="V137"/>
  <c r="T137"/>
  <c r="P137"/>
  <c r="BI133"/>
  <c r="BH133"/>
  <c r="BG133"/>
  <c r="BF133"/>
  <c r="X133"/>
  <c r="V133"/>
  <c r="T133"/>
  <c r="P133"/>
  <c r="BI128"/>
  <c r="BH128"/>
  <c r="BG128"/>
  <c r="BF128"/>
  <c r="X128"/>
  <c r="V128"/>
  <c r="T128"/>
  <c r="P128"/>
  <c r="BI124"/>
  <c r="BH124"/>
  <c r="BG124"/>
  <c r="BF124"/>
  <c r="X124"/>
  <c r="V124"/>
  <c r="T124"/>
  <c r="P124"/>
  <c r="BI119"/>
  <c r="BH119"/>
  <c r="BG119"/>
  <c r="BF119"/>
  <c r="X119"/>
  <c r="V119"/>
  <c r="T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1" r="L90"/>
  <c r="AM90"/>
  <c r="AM89"/>
  <c r="L89"/>
  <c r="AM87"/>
  <c r="L87"/>
  <c r="L85"/>
  <c r="L84"/>
  <c i="2" r="Q201"/>
  <c r="Q182"/>
  <c r="Q169"/>
  <c r="R145"/>
  <c r="R119"/>
  <c r="R191"/>
  <c r="R169"/>
  <c r="R150"/>
  <c r="Q137"/>
  <c r="R128"/>
  <c r="R164"/>
  <c r="Q124"/>
  <c r="K196"/>
  <c r="BE196"/>
  <c r="BK137"/>
  <c r="K182"/>
  <c r="BE182"/>
  <c r="BK154"/>
  <c r="BK133"/>
  <c r="BK177"/>
  <c r="R196"/>
  <c r="R177"/>
  <c r="Q173"/>
  <c r="R154"/>
  <c r="Q141"/>
  <c i="1" r="AU94"/>
  <c i="2" r="R186"/>
  <c r="Q159"/>
  <c r="Q154"/>
  <c r="R137"/>
  <c r="Q133"/>
  <c r="Q128"/>
  <c r="R201"/>
  <c r="R173"/>
  <c r="Q150"/>
  <c r="K141"/>
  <c r="BK159"/>
  <c r="BK191"/>
  <c r="BK164"/>
  <c r="BK150"/>
  <c r="BK128"/>
  <c r="BK173"/>
  <c r="BK119"/>
  <c r="Q191"/>
  <c r="R159"/>
  <c r="Q177"/>
  <c r="Q145"/>
  <c r="R124"/>
  <c r="Q119"/>
  <c r="K201"/>
  <c r="BE201"/>
  <c r="BK124"/>
  <c r="BK145"/>
  <c r="Q186"/>
  <c r="R141"/>
  <c r="Q164"/>
  <c r="R133"/>
  <c r="Q196"/>
  <c r="R182"/>
  <c r="BK186"/>
  <c r="BK141"/>
  <c r="BK169"/>
  <c l="1" r="X118"/>
  <c r="X117"/>
  <c r="V118"/>
  <c r="V117"/>
  <c r="Q118"/>
  <c r="Q117"/>
  <c r="I96"/>
  <c r="K30"/>
  <c i="1" r="AS95"/>
  <c i="2" r="T118"/>
  <c r="T117"/>
  <c i="1" r="AW95"/>
  <c i="2" r="R118"/>
  <c r="J97"/>
  <c r="F92"/>
  <c r="J111"/>
  <c r="BE141"/>
  <c r="E85"/>
  <c r="K119"/>
  <c r="BE119"/>
  <c r="K137"/>
  <c r="BE137"/>
  <c r="K159"/>
  <c r="BE159"/>
  <c r="K133"/>
  <c r="BE133"/>
  <c r="F39"/>
  <c i="1" r="BF95"/>
  <c r="BF94"/>
  <c r="W33"/>
  <c i="2" r="F38"/>
  <c i="1" r="BE95"/>
  <c r="BE94"/>
  <c r="BA94"/>
  <c i="2" r="K173"/>
  <c r="BE173"/>
  <c r="BK196"/>
  <c r="K154"/>
  <c r="BE154"/>
  <c r="K145"/>
  <c r="BE145"/>
  <c i="1" r="AS94"/>
  <c i="2" r="K36"/>
  <c i="1" r="AY95"/>
  <c i="2" r="K164"/>
  <c r="BE164"/>
  <c r="K186"/>
  <c r="BE186"/>
  <c r="K128"/>
  <c r="BE128"/>
  <c r="K150"/>
  <c r="BE150"/>
  <c r="BK201"/>
  <c r="F36"/>
  <c i="1" r="BC95"/>
  <c r="BC94"/>
  <c r="W30"/>
  <c i="2" r="K124"/>
  <c r="BE124"/>
  <c r="K169"/>
  <c r="BE169"/>
  <c r="F37"/>
  <c i="1" r="BD95"/>
  <c r="BD94"/>
  <c r="W31"/>
  <c r="AW94"/>
  <c i="2" r="K177"/>
  <c r="BE177"/>
  <c r="K191"/>
  <c r="BE191"/>
  <c r="BK182"/>
  <c l="1" r="I97"/>
  <c r="R117"/>
  <c r="J96"/>
  <c r="K31"/>
  <c i="1" r="AT95"/>
  <c i="2" r="BK118"/>
  <c r="K118"/>
  <c r="K97"/>
  <c i="1" r="W32"/>
  <c r="AY94"/>
  <c r="AK30"/>
  <c i="2" r="F35"/>
  <c i="1" r="BB95"/>
  <c r="BB94"/>
  <c r="AX94"/>
  <c r="AK29"/>
  <c r="AT94"/>
  <c i="2" r="K35"/>
  <c i="1" r="AX95"/>
  <c r="AV95"/>
  <c r="AZ94"/>
  <c i="2" l="1" r="BK117"/>
  <c r="K117"/>
  <c r="K96"/>
  <c i="1" r="AV94"/>
  <c r="W29"/>
  <c i="2" l="1" r="K32"/>
  <c i="1" r="AG95"/>
  <c r="AG94"/>
  <c r="AK26"/>
  <c r="AK35"/>
  <c i="2" l="1" r="K41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<sst xmlns="http://schemas.openxmlformats.org/spreadsheetml/2006/main">
  <si>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</si>
  <si>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</si>
  <si>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</si>
  <si>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</si>
  <si>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</si>
  <si>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</si>
  <si>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{6bdde89b-2690-4ebe-9dbc-10d6a5c1e58a}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</si>
  <si>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</si>
  <si>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</si>
  <si>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</si>
  <si>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</si>
  <si>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</si>
  <si>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</si>
  <si>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</si>
  <si>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</si>
  <si>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142/2021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</si>
  <si>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</si>
  <si>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</si>
  <si>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POD BUDČÍ – SO 801 Doprovodná zeleň</t>
  </si>
  <si>
    <t>KSO:</t>
  </si>
  <si>
    <t>CC-CZ:</t>
  </si>
  <si>
    <t>Místo:</t>
  </si>
  <si>
    <t xml:space="preserve"> </t>
  </si>
  <si>
    <t>Datum:</t>
  </si>
  <si>
    <t>8.6.2022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</si>
  <si>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</si>
  <si>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</si>
  <si>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</si>
  <si>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</si>
  <si>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</si>
  <si>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</si>
  <si>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</si>
  <si>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</si>
  <si>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</si>
  <si>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</si>
  <si>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</si>
  <si>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</si>
  <si>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</si>
  <si>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</si>
  <si>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</si>
  <si>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</si>
  <si>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</si>
  <si>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</si>
  <si>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</si>
  <si>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</si>
  <si>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</si>
  <si>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</si>
  <si>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</si>
  <si>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</si>
  <si>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</si>
  <si>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</si>
  <si>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</si>
  <si>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</si>
  <si>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</si>
  <si>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</si>
  <si>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</si>
  <si>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</si>
  <si>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</si>
  <si>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</si>
  <si>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</si>
  <si>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</si>
  <si>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</si>
  <si>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</si>
  <si>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</si>
  <si>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</si>
  <si>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</si>
  <si>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</si>
  <si>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</si>
  <si>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</si>
  <si>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</si>
  <si>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</si>
  <si>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</si>
  <si>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</si>
  <si>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</si>
  <si>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</si>
  <si>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</si>
  <si>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</si>
  <si>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</si>
  <si>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</si>
  <si>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</si>
  <si>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801.1</t>
  </si>
  <si>
    <t>Doprovodná zel...</t>
  </si>
  <si>
    <t>STA</t>
  </si>
  <si>
    <t>1</t>
  </si>
  <si>
    <t>{b7e75dd8-2716-48f5-9b3e-af8798e1df56}</t>
  </si>
  <si>
    <t>2</t>
  </si>
  <si>
    <t>KRYCÍ LIST SOUPISU PRACÍ</t>
  </si>
  <si>
    <t>Objekt:</t>
  </si>
  <si>
    <t>SO 801.1 - Doprovodná zel...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</si>
  <si>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</si>
  <si>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</si>
  <si>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</si>
  <si>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</si>
  <si>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</si>
  <si>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</si>
  <si>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</si>
  <si>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</si>
  <si>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</si>
  <si>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1 - Zemní 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</si>
  <si>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</si>
  <si>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</si>
  <si>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</si>
  <si>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</si>
  <si>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</si>
  <si>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</si>
  <si>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</si>
  <si>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</si>
  <si>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</si>
  <si>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</si>
  <si>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</si>
  <si>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</si>
  <si>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</si>
  <si>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</si>
  <si>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</si>
  <si>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</si>
  <si>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</si>
  <si>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</si>
  <si>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</si>
  <si>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</si>
  <si>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183101221</t>
  </si>
  <si>
    <t>Hloubení jamek pro vysazování rostlin v zemině tř.1 až 4 s výměnou půdy z 50% v rovině nebo na svahu do 1:5, objemu přes 0,40 do 1,00 m3</t>
  </si>
  <si>
    <t>kus</t>
  </si>
  <si>
    <t>CS ÚRS 2024 01</t>
  </si>
  <si>
    <t>4</t>
  </si>
  <si>
    <t>1314508829</t>
  </si>
  <si>
    <t>PP</t>
  </si>
  <si>
    <t>Online PSC</t>
  </si>
  <si>
    <t>https://podminky.urs.cz/item/CS_URS_2024_01/183101221</t>
  </si>
  <si>
    <t>VV</t>
  </si>
  <si>
    <t>16+35+30</t>
  </si>
  <si>
    <t>Součet</t>
  </si>
  <si>
    <t>M</t>
  </si>
  <si>
    <t>10321100</t>
  </si>
  <si>
    <t>zahradní substrát pro výsadbu VL</t>
  </si>
  <si>
    <t>m3</t>
  </si>
  <si>
    <t>8</t>
  </si>
  <si>
    <t>2114727957</t>
  </si>
  <si>
    <t>(16+35+30)*0,5</t>
  </si>
  <si>
    <t>3</t>
  </si>
  <si>
    <t>184102113</t>
  </si>
  <si>
    <t>Výsadba dřeviny s balem do předem vyhloubené jamky se zalitím v rovině nebo na svahu do 1:5, při průměru balu přes 300 do 400 mm</t>
  </si>
  <si>
    <t>-2117160629</t>
  </si>
  <si>
    <t>https://podminky.urs.cz/item/CS_URS_2024_01/184102113</t>
  </si>
  <si>
    <t>Mg</t>
  </si>
  <si>
    <t>mišpule domácí / Mespilus germanica/ 180-200 cm/ obvod kmínku 12-14 cm</t>
  </si>
  <si>
    <t>-1365471170</t>
  </si>
  <si>
    <t>16</t>
  </si>
  <si>
    <t>5</t>
  </si>
  <si>
    <t>PcJ</t>
  </si>
  <si>
    <t>hrušeň obecná ´Pyrus communis´/´Jakubka česká´/ 180-200cm/ obvod kmínku 12-14 cm</t>
  </si>
  <si>
    <t>867302033</t>
  </si>
  <si>
    <t>35</t>
  </si>
  <si>
    <t>6</t>
  </si>
  <si>
    <t>Sd</t>
  </si>
  <si>
    <t xml:space="preserve">jeřáb oskeruše  /Sorbus domestica / 180-200cm/ obvod kmínku 12-14 cm</t>
  </si>
  <si>
    <t>1031186826</t>
  </si>
  <si>
    <t>30</t>
  </si>
  <si>
    <t>7</t>
  </si>
  <si>
    <t>184215133</t>
  </si>
  <si>
    <t>Ukotvení dřeviny kůly třemi kůly, délky přes 2 do 3 m</t>
  </si>
  <si>
    <t>777828063</t>
  </si>
  <si>
    <t>https://podminky.urs.cz/item/CS_URS_2024_01/184215133</t>
  </si>
  <si>
    <t>60591255</t>
  </si>
  <si>
    <t>kůl vyvazovací dřevěný impregnovaný D 8cm dl 2,5m</t>
  </si>
  <si>
    <t>-989729339</t>
  </si>
  <si>
    <t>(16+35+30)*3</t>
  </si>
  <si>
    <t>9</t>
  </si>
  <si>
    <t>184813121</t>
  </si>
  <si>
    <t>Ochrana dřevin před okusem zvěří ručně v rovině nebo ve svahu do 1:5, pletivem, výšky do 2 m</t>
  </si>
  <si>
    <t>-1445331302</t>
  </si>
  <si>
    <t>https://podminky.urs.cz/item/CS_URS_2024_01/184813121</t>
  </si>
  <si>
    <t>10</t>
  </si>
  <si>
    <t>184813134</t>
  </si>
  <si>
    <t>Ochrana dřevin před okusem zvěří chemicky nátěrem, v rovině nebo ve svahu do 1:5 listnatých, výšky přes 70 cm</t>
  </si>
  <si>
    <t>100 kus</t>
  </si>
  <si>
    <t>-1882376648</t>
  </si>
  <si>
    <t>https://podminky.urs.cz/item/CS_URS_2024_01/184813134</t>
  </si>
  <si>
    <t>(16+35+30)*2</t>
  </si>
  <si>
    <t>11</t>
  </si>
  <si>
    <t>184816111</t>
  </si>
  <si>
    <t>Hnojení sazenic průmyslovými hnojivy v množství do 0,25 kg k jedné sazenici</t>
  </si>
  <si>
    <t>-1226124255</t>
  </si>
  <si>
    <t>https://podminky.urs.cz/item/CS_URS_2024_01/184816111</t>
  </si>
  <si>
    <t>12</t>
  </si>
  <si>
    <t>25111111</t>
  </si>
  <si>
    <t>ledek amonný s vápencem</t>
  </si>
  <si>
    <t>kg</t>
  </si>
  <si>
    <t>425007663</t>
  </si>
  <si>
    <t>13,6</t>
  </si>
  <si>
    <t>13</t>
  </si>
  <si>
    <t>25191155</t>
  </si>
  <si>
    <t>hnojivo průmyslové</t>
  </si>
  <si>
    <t>91398847</t>
  </si>
  <si>
    <t>6,8</t>
  </si>
  <si>
    <t>14</t>
  </si>
  <si>
    <t>184911431</t>
  </si>
  <si>
    <t>Mulčování vysazených rostlin mulčovací kůrou, tl. přes 100 do 150 mm v rovině nebo na svahu do 1:5</t>
  </si>
  <si>
    <t>m2</t>
  </si>
  <si>
    <t>-1260083164</t>
  </si>
  <si>
    <t>https://podminky.urs.cz/item/CS_URS_2024_01/184911431</t>
  </si>
  <si>
    <t>10391100</t>
  </si>
  <si>
    <t>kůra mulčovací VL</t>
  </si>
  <si>
    <t>-590120983</t>
  </si>
  <si>
    <t>(16+35+30)*0,15</t>
  </si>
  <si>
    <t>185804312</t>
  </si>
  <si>
    <t>Zalití rostlin vodou plochy záhonů jednotlivě přes 20 m2</t>
  </si>
  <si>
    <t>286239228</t>
  </si>
  <si>
    <t>https://podminky.urs.cz/item/CS_URS_2024_01/185804312</t>
  </si>
  <si>
    <t>0,07*81</t>
  </si>
  <si>
    <t>17</t>
  </si>
  <si>
    <t>185851121</t>
  </si>
  <si>
    <t>Dovoz vody pro zálivku rostlin na vzdálenost do 1000 m</t>
  </si>
  <si>
    <t>939687312</t>
  </si>
  <si>
    <t>https://podminky.urs.cz/item/CS_URS_2024_01/185851121</t>
  </si>
  <si>
    <t>18</t>
  </si>
  <si>
    <t>185851129</t>
  </si>
  <si>
    <t>Dovoz vody pro zálivku rostlin Příplatek k ceně za každých dalších i započatých 1000 m</t>
  </si>
  <si>
    <t>-1497422228</t>
  </si>
  <si>
    <t>https://podminky.urs.cz/item/CS_URS_2024_01/185851129</t>
  </si>
  <si>
    <t>(0,07*81)*20</t>
  </si>
  <si>
    <t>19</t>
  </si>
  <si>
    <t>998231311</t>
  </si>
  <si>
    <t>Přesun hmot pro sadovnické a krajinářské úpravy - strojně dopravní vzdálenost do 5000 m</t>
  </si>
  <si>
    <t>t</t>
  </si>
  <si>
    <t>-1793382731</t>
  </si>
  <si>
    <t>https://podminky.urs.cz/item/CS_URS_2024_01/998231311</t>
  </si>
  <si>
    <t>23,20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</si>
</sst>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1221" TargetMode="External" /><Relationship Id="rId2" Type="http://schemas.openxmlformats.org/officeDocument/2006/relationships/hyperlink" Target="https://podminky.urs.cz/item/CS_URS_2024_01/184102113" TargetMode="External" /><Relationship Id="rId3" Type="http://schemas.openxmlformats.org/officeDocument/2006/relationships/hyperlink" Target="https://podminky.urs.cz/item/CS_URS_2024_01/184215133" TargetMode="External" /><Relationship Id="rId4" Type="http://schemas.openxmlformats.org/officeDocument/2006/relationships/hyperlink" Target="https://podminky.urs.cz/item/CS_URS_2024_01/184813121" TargetMode="External" /><Relationship Id="rId5" Type="http://schemas.openxmlformats.org/officeDocument/2006/relationships/hyperlink" Target="https://podminky.urs.cz/item/CS_URS_2024_01/184813134" TargetMode="External" /><Relationship Id="rId6" Type="http://schemas.openxmlformats.org/officeDocument/2006/relationships/hyperlink" Target="https://podminky.urs.cz/item/CS_URS_2024_01/184816111" TargetMode="External" /><Relationship Id="rId7" Type="http://schemas.openxmlformats.org/officeDocument/2006/relationships/hyperlink" Target="https://podminky.urs.cz/item/CS_URS_2024_01/184911431" TargetMode="External" /><Relationship Id="rId8" Type="http://schemas.openxmlformats.org/officeDocument/2006/relationships/hyperlink" Target="https://podminky.urs.cz/item/CS_URS_2024_01/185804312" TargetMode="External" /><Relationship Id="rId9" Type="http://schemas.openxmlformats.org/officeDocument/2006/relationships/hyperlink" Target="https://podminky.urs.cz/item/CS_URS_2024_01/185851121" TargetMode="External" /><Relationship Id="rId10" Type="http://schemas.openxmlformats.org/officeDocument/2006/relationships/hyperlink" Target="https://podminky.urs.cz/item/CS_URS_2024_01/185851129" TargetMode="External" /><Relationship Id="rId11" Type="http://schemas.openxmlformats.org/officeDocument/2006/relationships/hyperlink" Target="https://podminky.urs.cz/item/CS_URS_2024_01/998231311" TargetMode="External" /><Relationship Id="rId12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G20" s="29"/>
      <c r="BS20" s="15" t="s">
        <v>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ROUND(AX94,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ROUND(AY94,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G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G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G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G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G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G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G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G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G83" s="36"/>
    </row>
    <row r="84" s="4" customFormat="1" ht="12" customHeight="1">
      <c r="A84" s="4"/>
      <c r="B84" s="68"/>
      <c r="C84" s="30" t="s">
        <v>14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142/2021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G84" s="4"/>
    </row>
    <row r="85" s="5" customFormat="1" ht="36.96" customHeight="1">
      <c r="A85" s="5"/>
      <c r="B85" s="71"/>
      <c r="C85" s="72" t="s">
        <v>17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CESTA POD BUDČÍ – SO 801 Doprovodná zeleň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G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G86" s="36"/>
    </row>
    <row r="87" s="2" customFormat="1" ht="12" customHeight="1">
      <c r="A87" s="36"/>
      <c r="B87" s="37"/>
      <c r="C87" s="30" t="s">
        <v>21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23</v>
      </c>
      <c r="AJ87" s="38"/>
      <c r="AK87" s="38"/>
      <c r="AL87" s="38"/>
      <c r="AM87" s="77" t="str">
        <f>IF(AN8= "","",AN8)</f>
        <v>8.6.2022</v>
      </c>
      <c r="AN87" s="77"/>
      <c r="AO87" s="38"/>
      <c r="AP87" s="38"/>
      <c r="AQ87" s="38"/>
      <c r="AR87" s="42"/>
      <c r="BG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G88" s="36"/>
    </row>
    <row r="89" s="2" customFormat="1" ht="15.15" customHeight="1">
      <c r="A89" s="36"/>
      <c r="B89" s="37"/>
      <c r="C89" s="30" t="s">
        <v>25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2"/>
      <c r="BG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6"/>
      <c r="BG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90"/>
      <c r="BG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99" t="s">
        <v>70</v>
      </c>
      <c r="BE92" s="99" t="s">
        <v>71</v>
      </c>
      <c r="BF92" s="100" t="s">
        <v>72</v>
      </c>
      <c r="BG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3"/>
      <c r="BG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SUM(AG94,AV94)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ROUND(AT95,2)</f>
        <v>0</v>
      </c>
      <c r="AU94" s="113">
        <f>ROUND(AU95,2)</f>
        <v>0</v>
      </c>
      <c r="AV94" s="113">
        <f>ROUND(SUM(AX94:AY94),2)</f>
        <v>0</v>
      </c>
      <c r="AW94" s="114">
        <f>ROUND(AW95,5)</f>
        <v>0</v>
      </c>
      <c r="AX94" s="113">
        <f>ROUND(BB94*L29,2)</f>
        <v>0</v>
      </c>
      <c r="AY94" s="113">
        <f>ROUND(BC94*L30,2)</f>
        <v>0</v>
      </c>
      <c r="AZ94" s="113">
        <f>ROUND(BD94*L29,2)</f>
        <v>0</v>
      </c>
      <c r="BA94" s="113">
        <f>ROUND(BE94*L30,2)</f>
        <v>0</v>
      </c>
      <c r="BB94" s="113">
        <f>ROUND(BB95,2)</f>
        <v>0</v>
      </c>
      <c r="BC94" s="113">
        <f>ROUND(BC95,2)</f>
        <v>0</v>
      </c>
      <c r="BD94" s="113">
        <f>ROUND(BD95,2)</f>
        <v>0</v>
      </c>
      <c r="BE94" s="113">
        <f>ROUND(BE95,2)</f>
        <v>0</v>
      </c>
      <c r="BF94" s="115">
        <f>ROUND(BF95,2)</f>
        <v>0</v>
      </c>
      <c r="BG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6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801.1 - Doprovodná zel...'!K32</f>
        <v>0</v>
      </c>
      <c r="AH95" s="122"/>
      <c r="AI95" s="122"/>
      <c r="AJ95" s="122"/>
      <c r="AK95" s="122"/>
      <c r="AL95" s="122"/>
      <c r="AM95" s="122"/>
      <c r="AN95" s="123">
        <f>SUM(AG95,AV95)</f>
        <v>0</v>
      </c>
      <c r="AO95" s="122"/>
      <c r="AP95" s="122"/>
      <c r="AQ95" s="124" t="s">
        <v>82</v>
      </c>
      <c r="AR95" s="125"/>
      <c r="AS95" s="126">
        <f>'SO 801.1 - Doprovodná zel...'!K30</f>
        <v>0</v>
      </c>
      <c r="AT95" s="127">
        <f>'SO 801.1 - Doprovodná zel...'!K31</f>
        <v>0</v>
      </c>
      <c r="AU95" s="127">
        <v>0</v>
      </c>
      <c r="AV95" s="127">
        <f>ROUND(SUM(AX95:AY95),2)</f>
        <v>0</v>
      </c>
      <c r="AW95" s="128">
        <f>'SO 801.1 - Doprovodná zel...'!T117</f>
        <v>0</v>
      </c>
      <c r="AX95" s="127">
        <f>'SO 801.1 - Doprovodná zel...'!K35</f>
        <v>0</v>
      </c>
      <c r="AY95" s="127">
        <f>'SO 801.1 - Doprovodná zel...'!K36</f>
        <v>0</v>
      </c>
      <c r="AZ95" s="127">
        <f>'SO 801.1 - Doprovodná zel...'!K37</f>
        <v>0</v>
      </c>
      <c r="BA95" s="127">
        <f>'SO 801.1 - Doprovodná zel...'!K38</f>
        <v>0</v>
      </c>
      <c r="BB95" s="127">
        <f>'SO 801.1 - Doprovodná zel...'!F35</f>
        <v>0</v>
      </c>
      <c r="BC95" s="127">
        <f>'SO 801.1 - Doprovodná zel...'!F36</f>
        <v>0</v>
      </c>
      <c r="BD95" s="127">
        <f>'SO 801.1 - Doprovodná zel...'!F37</f>
        <v>0</v>
      </c>
      <c r="BE95" s="127">
        <f>'SO 801.1 - Doprovodná zel...'!F38</f>
        <v>0</v>
      </c>
      <c r="BF95" s="129">
        <f>'SO 801.1 - Doprovodná zel...'!F39</f>
        <v>0</v>
      </c>
      <c r="BG95" s="7"/>
      <c r="BT95" s="130" t="s">
        <v>83</v>
      </c>
      <c r="BV95" s="130" t="s">
        <v>77</v>
      </c>
      <c r="BW95" s="130" t="s">
        <v>84</v>
      </c>
      <c r="BX95" s="130" t="s">
        <v>6</v>
      </c>
      <c r="CL95" s="130" t="s">
        <v>1</v>
      </c>
      <c r="CM95" s="130" t="s">
        <v>85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</sheetData>
  <sheetProtection sheet="1" formatColumns="0" formatRows="0" objects="1" scenarios="1" spinCount="100000" saltValue="4qtBJp7p8jfcjEaogRkT+11cn8W/g1AUsyGgfN08ijz6VpFocI1iXjxZ7tOEe+JlPAifdFv0X1JuQDDViKVfqA==" hashValue="l3Ec+IMSRDrcAQFZozKIuJXAPWMFnP9ZD7NviMtgMxUKm0rAtzLXjlMSUOKNtg53rMOjKxYtP8MskSN2uioVfQ==" algorithmName="SHA-512" password="CC35"/>
  <mergeCells count="42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SO 801.1 - Doprovodná ze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8"/>
      <c r="AT3" s="15" t="s">
        <v>85</v>
      </c>
    </row>
    <row r="4" s="1" customFormat="1" ht="24.96" customHeight="1">
      <c r="B4" s="18"/>
      <c r="D4" s="133" t="s">
        <v>86</v>
      </c>
      <c r="M4" s="18"/>
      <c r="N4" s="134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35" t="s">
        <v>17</v>
      </c>
      <c r="M6" s="18"/>
    </row>
    <row r="7" s="1" customFormat="1" ht="16.5" customHeight="1">
      <c r="B7" s="18"/>
      <c r="E7" s="136" t="str">
        <f>'Rekapitulace stavby'!K6</f>
        <v>POLNÍ CESTA POD BUDČÍ – SO 801 Doprovodná zeleň</v>
      </c>
      <c r="F7" s="135"/>
      <c r="G7" s="135"/>
      <c r="H7" s="135"/>
      <c r="M7" s="18"/>
    </row>
    <row r="8" s="2" customFormat="1" ht="12" customHeight="1">
      <c r="A8" s="36"/>
      <c r="B8" s="42"/>
      <c r="C8" s="36"/>
      <c r="D8" s="135" t="s">
        <v>87</v>
      </c>
      <c r="E8" s="36"/>
      <c r="F8" s="36"/>
      <c r="G8" s="36"/>
      <c r="H8" s="36"/>
      <c r="I8" s="36"/>
      <c r="J8" s="36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88</v>
      </c>
      <c r="F9" s="36"/>
      <c r="G9" s="36"/>
      <c r="H9" s="36"/>
      <c r="I9" s="36"/>
      <c r="J9" s="36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5" t="s">
        <v>19</v>
      </c>
      <c r="E11" s="36"/>
      <c r="F11" s="138" t="s">
        <v>1</v>
      </c>
      <c r="G11" s="36"/>
      <c r="H11" s="36"/>
      <c r="I11" s="135" t="s">
        <v>20</v>
      </c>
      <c r="J11" s="138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5" t="s">
        <v>21</v>
      </c>
      <c r="E12" s="36"/>
      <c r="F12" s="138" t="s">
        <v>22</v>
      </c>
      <c r="G12" s="36"/>
      <c r="H12" s="36"/>
      <c r="I12" s="135" t="s">
        <v>23</v>
      </c>
      <c r="J12" s="139" t="str">
        <f>'Rekapitulace stavby'!AN8</f>
        <v>8.6.2022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5" t="s">
        <v>25</v>
      </c>
      <c r="E14" s="36"/>
      <c r="F14" s="36"/>
      <c r="G14" s="36"/>
      <c r="H14" s="36"/>
      <c r="I14" s="135" t="s">
        <v>26</v>
      </c>
      <c r="J14" s="138" t="s">
        <v>1</v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">
        <v>22</v>
      </c>
      <c r="F15" s="36"/>
      <c r="G15" s="36"/>
      <c r="H15" s="36"/>
      <c r="I15" s="135" t="s">
        <v>27</v>
      </c>
      <c r="J15" s="138" t="s">
        <v>1</v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5" t="s">
        <v>28</v>
      </c>
      <c r="E17" s="36"/>
      <c r="F17" s="36"/>
      <c r="G17" s="36"/>
      <c r="H17" s="36"/>
      <c r="I17" s="135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8"/>
      <c r="G18" s="138"/>
      <c r="H18" s="138"/>
      <c r="I18" s="135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5" t="s">
        <v>30</v>
      </c>
      <c r="E20" s="36"/>
      <c r="F20" s="36"/>
      <c r="G20" s="36"/>
      <c r="H20" s="36"/>
      <c r="I20" s="135" t="s">
        <v>26</v>
      </c>
      <c r="J20" s="138" t="s">
        <v>1</v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">
        <v>22</v>
      </c>
      <c r="F21" s="36"/>
      <c r="G21" s="36"/>
      <c r="H21" s="36"/>
      <c r="I21" s="135" t="s">
        <v>27</v>
      </c>
      <c r="J21" s="138" t="s">
        <v>1</v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5" t="s">
        <v>31</v>
      </c>
      <c r="E23" s="36"/>
      <c r="F23" s="36"/>
      <c r="G23" s="36"/>
      <c r="H23" s="36"/>
      <c r="I23" s="135" t="s">
        <v>26</v>
      </c>
      <c r="J23" s="138" t="s">
        <v>1</v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">
        <v>22</v>
      </c>
      <c r="F24" s="36"/>
      <c r="G24" s="36"/>
      <c r="H24" s="36"/>
      <c r="I24" s="135" t="s">
        <v>27</v>
      </c>
      <c r="J24" s="138" t="s">
        <v>1</v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5" t="s">
        <v>32</v>
      </c>
      <c r="E26" s="36"/>
      <c r="F26" s="36"/>
      <c r="G26" s="36"/>
      <c r="H26" s="36"/>
      <c r="I26" s="36"/>
      <c r="J26" s="36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4"/>
      <c r="E29" s="144"/>
      <c r="F29" s="144"/>
      <c r="G29" s="144"/>
      <c r="H29" s="144"/>
      <c r="I29" s="144"/>
      <c r="J29" s="144"/>
      <c r="K29" s="144"/>
      <c r="L29" s="144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5" t="s">
        <v>89</v>
      </c>
      <c r="F30" s="36"/>
      <c r="G30" s="36"/>
      <c r="H30" s="36"/>
      <c r="I30" s="36"/>
      <c r="J30" s="36"/>
      <c r="K30" s="145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5" t="s">
        <v>90</v>
      </c>
      <c r="F31" s="36"/>
      <c r="G31" s="36"/>
      <c r="H31" s="36"/>
      <c r="I31" s="36"/>
      <c r="J31" s="36"/>
      <c r="K31" s="145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46" t="s">
        <v>33</v>
      </c>
      <c r="E32" s="36"/>
      <c r="F32" s="36"/>
      <c r="G32" s="36"/>
      <c r="H32" s="36"/>
      <c r="I32" s="36"/>
      <c r="J32" s="36"/>
      <c r="K32" s="147">
        <f>ROUND(K117,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4"/>
      <c r="E33" s="144"/>
      <c r="F33" s="144"/>
      <c r="G33" s="144"/>
      <c r="H33" s="144"/>
      <c r="I33" s="144"/>
      <c r="J33" s="144"/>
      <c r="K33" s="144"/>
      <c r="L33" s="144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48" t="s">
        <v>35</v>
      </c>
      <c r="G34" s="36"/>
      <c r="H34" s="36"/>
      <c r="I34" s="148" t="s">
        <v>34</v>
      </c>
      <c r="J34" s="36"/>
      <c r="K34" s="148" t="s">
        <v>36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49" t="s">
        <v>37</v>
      </c>
      <c r="E35" s="135" t="s">
        <v>38</v>
      </c>
      <c r="F35" s="145">
        <f>ROUND((SUM(BE117:BE205)),  2)</f>
        <v>0</v>
      </c>
      <c r="G35" s="36"/>
      <c r="H35" s="36"/>
      <c r="I35" s="150">
        <v>0.20999999999999999</v>
      </c>
      <c r="J35" s="36"/>
      <c r="K35" s="145">
        <f>ROUND(((SUM(BE117:BE205))*I35),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5" t="s">
        <v>39</v>
      </c>
      <c r="F36" s="145">
        <f>ROUND((SUM(BF117:BF205)),  2)</f>
        <v>0</v>
      </c>
      <c r="G36" s="36"/>
      <c r="H36" s="36"/>
      <c r="I36" s="150">
        <v>0.14999999999999999</v>
      </c>
      <c r="J36" s="36"/>
      <c r="K36" s="145">
        <f>ROUND(((SUM(BF117:BF205))*I36),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5" t="s">
        <v>40</v>
      </c>
      <c r="F37" s="145">
        <f>ROUND((SUM(BG117:BG205)),  2)</f>
        <v>0</v>
      </c>
      <c r="G37" s="36"/>
      <c r="H37" s="36"/>
      <c r="I37" s="150">
        <v>0.20999999999999999</v>
      </c>
      <c r="J37" s="36"/>
      <c r="K37" s="145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5" t="s">
        <v>41</v>
      </c>
      <c r="F38" s="145">
        <f>ROUND((SUM(BH117:BH205)),  2)</f>
        <v>0</v>
      </c>
      <c r="G38" s="36"/>
      <c r="H38" s="36"/>
      <c r="I38" s="150">
        <v>0.14999999999999999</v>
      </c>
      <c r="J38" s="36"/>
      <c r="K38" s="145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5" t="s">
        <v>42</v>
      </c>
      <c r="F39" s="145">
        <f>ROUND((SUM(BI117:BI205)),  2)</f>
        <v>0</v>
      </c>
      <c r="G39" s="36"/>
      <c r="H39" s="36"/>
      <c r="I39" s="150">
        <v>0</v>
      </c>
      <c r="J39" s="36"/>
      <c r="K39" s="145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1"/>
      <c r="D41" s="152" t="s">
        <v>43</v>
      </c>
      <c r="E41" s="153"/>
      <c r="F41" s="153"/>
      <c r="G41" s="154" t="s">
        <v>44</v>
      </c>
      <c r="H41" s="155" t="s">
        <v>45</v>
      </c>
      <c r="I41" s="153"/>
      <c r="J41" s="153"/>
      <c r="K41" s="156">
        <f>SUM(K32:K39)</f>
        <v>0</v>
      </c>
      <c r="L41" s="157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61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159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161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164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161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91</v>
      </c>
      <c r="D82" s="38"/>
      <c r="E82" s="38"/>
      <c r="F82" s="38"/>
      <c r="G82" s="38"/>
      <c r="H82" s="38"/>
      <c r="I82" s="38"/>
      <c r="J82" s="38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9" t="str">
        <f>E7</f>
        <v>POLNÍ CESTA POD BUDČÍ – SO 801 Doprovodná zeleň</v>
      </c>
      <c r="F85" s="30"/>
      <c r="G85" s="30"/>
      <c r="H85" s="30"/>
      <c r="I85" s="38"/>
      <c r="J85" s="38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87</v>
      </c>
      <c r="D86" s="38"/>
      <c r="E86" s="38"/>
      <c r="F86" s="38"/>
      <c r="G86" s="38"/>
      <c r="H86" s="38"/>
      <c r="I86" s="38"/>
      <c r="J86" s="38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801.1 - Doprovodná zel...</v>
      </c>
      <c r="F87" s="38"/>
      <c r="G87" s="38"/>
      <c r="H87" s="38"/>
      <c r="I87" s="38"/>
      <c r="J87" s="38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30" t="s">
        <v>23</v>
      </c>
      <c r="J89" s="77" t="str">
        <f>IF(J12="","",J12)</f>
        <v>8.6.2022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0" t="s">
        <v>92</v>
      </c>
      <c r="D94" s="171"/>
      <c r="E94" s="171"/>
      <c r="F94" s="171"/>
      <c r="G94" s="171"/>
      <c r="H94" s="171"/>
      <c r="I94" s="172" t="s">
        <v>93</v>
      </c>
      <c r="J94" s="172" t="s">
        <v>94</v>
      </c>
      <c r="K94" s="172" t="s">
        <v>95</v>
      </c>
      <c r="L94" s="171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3" t="s">
        <v>96</v>
      </c>
      <c r="D96" s="38"/>
      <c r="E96" s="38"/>
      <c r="F96" s="38"/>
      <c r="G96" s="38"/>
      <c r="H96" s="38"/>
      <c r="I96" s="108">
        <f>Q117</f>
        <v>0</v>
      </c>
      <c r="J96" s="108">
        <f>R117</f>
        <v>0</v>
      </c>
      <c r="K96" s="108">
        <f>K117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4"/>
      <c r="C97" s="175"/>
      <c r="D97" s="176" t="s">
        <v>98</v>
      </c>
      <c r="E97" s="177"/>
      <c r="F97" s="177"/>
      <c r="G97" s="177"/>
      <c r="H97" s="177"/>
      <c r="I97" s="178">
        <f>Q118</f>
        <v>0</v>
      </c>
      <c r="J97" s="178">
        <f>R118</f>
        <v>0</v>
      </c>
      <c r="K97" s="178">
        <f>K118</f>
        <v>0</v>
      </c>
      <c r="L97" s="175"/>
      <c r="M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99</v>
      </c>
      <c r="D104" s="38"/>
      <c r="E104" s="38"/>
      <c r="F104" s="38"/>
      <c r="G104" s="38"/>
      <c r="H104" s="38"/>
      <c r="I104" s="38"/>
      <c r="J104" s="38"/>
      <c r="K104" s="38"/>
      <c r="L104" s="38"/>
      <c r="M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17</v>
      </c>
      <c r="D106" s="38"/>
      <c r="E106" s="38"/>
      <c r="F106" s="38"/>
      <c r="G106" s="38"/>
      <c r="H106" s="38"/>
      <c r="I106" s="38"/>
      <c r="J106" s="38"/>
      <c r="K106" s="38"/>
      <c r="L106" s="38"/>
      <c r="M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69" t="str">
        <f>E7</f>
        <v>POLNÍ CESTA POD BUDČÍ – SO 801 Doprovodná zeleň</v>
      </c>
      <c r="F107" s="30"/>
      <c r="G107" s="30"/>
      <c r="H107" s="30"/>
      <c r="I107" s="38"/>
      <c r="J107" s="38"/>
      <c r="K107" s="38"/>
      <c r="L107" s="38"/>
      <c r="M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87</v>
      </c>
      <c r="D108" s="38"/>
      <c r="E108" s="38"/>
      <c r="F108" s="38"/>
      <c r="G108" s="38"/>
      <c r="H108" s="38"/>
      <c r="I108" s="38"/>
      <c r="J108" s="38"/>
      <c r="K108" s="38"/>
      <c r="L108" s="38"/>
      <c r="M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SO 801.1 - Doprovodná zel...</v>
      </c>
      <c r="F109" s="38"/>
      <c r="G109" s="38"/>
      <c r="H109" s="38"/>
      <c r="I109" s="38"/>
      <c r="J109" s="38"/>
      <c r="K109" s="38"/>
      <c r="L109" s="38"/>
      <c r="M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21</v>
      </c>
      <c r="D111" s="38"/>
      <c r="E111" s="38"/>
      <c r="F111" s="25" t="str">
        <f>F12</f>
        <v xml:space="preserve"> </v>
      </c>
      <c r="G111" s="38"/>
      <c r="H111" s="38"/>
      <c r="I111" s="30" t="s">
        <v>23</v>
      </c>
      <c r="J111" s="77" t="str">
        <f>IF(J12="","",J12)</f>
        <v>8.6.2022</v>
      </c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25</v>
      </c>
      <c r="D113" s="38"/>
      <c r="E113" s="38"/>
      <c r="F113" s="25" t="str">
        <f>E15</f>
        <v xml:space="preserve"> </v>
      </c>
      <c r="G113" s="38"/>
      <c r="H113" s="38"/>
      <c r="I113" s="30" t="s">
        <v>30</v>
      </c>
      <c r="J113" s="34" t="str">
        <f>E21</f>
        <v xml:space="preserve"> </v>
      </c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28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80"/>
      <c r="B116" s="181"/>
      <c r="C116" s="182" t="s">
        <v>100</v>
      </c>
      <c r="D116" s="183" t="s">
        <v>58</v>
      </c>
      <c r="E116" s="183" t="s">
        <v>54</v>
      </c>
      <c r="F116" s="183" t="s">
        <v>55</v>
      </c>
      <c r="G116" s="183" t="s">
        <v>101</v>
      </c>
      <c r="H116" s="183" t="s">
        <v>102</v>
      </c>
      <c r="I116" s="183" t="s">
        <v>103</v>
      </c>
      <c r="J116" s="183" t="s">
        <v>104</v>
      </c>
      <c r="K116" s="183" t="s">
        <v>95</v>
      </c>
      <c r="L116" s="184" t="s">
        <v>105</v>
      </c>
      <c r="M116" s="185"/>
      <c r="N116" s="98" t="s">
        <v>1</v>
      </c>
      <c r="O116" s="99" t="s">
        <v>37</v>
      </c>
      <c r="P116" s="99" t="s">
        <v>106</v>
      </c>
      <c r="Q116" s="99" t="s">
        <v>107</v>
      </c>
      <c r="R116" s="99" t="s">
        <v>108</v>
      </c>
      <c r="S116" s="99" t="s">
        <v>109</v>
      </c>
      <c r="T116" s="99" t="s">
        <v>110</v>
      </c>
      <c r="U116" s="99" t="s">
        <v>111</v>
      </c>
      <c r="V116" s="99" t="s">
        <v>112</v>
      </c>
      <c r="W116" s="99" t="s">
        <v>113</v>
      </c>
      <c r="X116" s="100" t="s">
        <v>114</v>
      </c>
      <c r="Y116" s="180"/>
      <c r="Z116" s="180"/>
      <c r="AA116" s="180"/>
      <c r="AB116" s="180"/>
      <c r="AC116" s="180"/>
      <c r="AD116" s="180"/>
      <c r="AE116" s="180"/>
    </row>
    <row r="117" s="2" customFormat="1" ht="22.8" customHeight="1">
      <c r="A117" s="36"/>
      <c r="B117" s="37"/>
      <c r="C117" s="105" t="s">
        <v>115</v>
      </c>
      <c r="D117" s="38"/>
      <c r="E117" s="38"/>
      <c r="F117" s="38"/>
      <c r="G117" s="38"/>
      <c r="H117" s="38"/>
      <c r="I117" s="38"/>
      <c r="J117" s="38"/>
      <c r="K117" s="186">
        <f>BK117</f>
        <v>0</v>
      </c>
      <c r="L117" s="38"/>
      <c r="M117" s="42"/>
      <c r="N117" s="101"/>
      <c r="O117" s="187"/>
      <c r="P117" s="102"/>
      <c r="Q117" s="188">
        <f>Q118</f>
        <v>0</v>
      </c>
      <c r="R117" s="188">
        <f>R118</f>
        <v>0</v>
      </c>
      <c r="S117" s="102"/>
      <c r="T117" s="189">
        <f>T118</f>
        <v>0</v>
      </c>
      <c r="U117" s="102"/>
      <c r="V117" s="189">
        <f>V118</f>
        <v>12.967440000000002</v>
      </c>
      <c r="W117" s="102"/>
      <c r="X117" s="190">
        <f>X118</f>
        <v>0</v>
      </c>
      <c r="Y117" s="36"/>
      <c r="Z117" s="36"/>
      <c r="AA117" s="36"/>
      <c r="AB117" s="36"/>
      <c r="AC117" s="36"/>
      <c r="AD117" s="36"/>
      <c r="AE117" s="36"/>
      <c r="AT117" s="15" t="s">
        <v>74</v>
      </c>
      <c r="AU117" s="15" t="s">
        <v>97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74</v>
      </c>
      <c r="E118" s="195" t="s">
        <v>83</v>
      </c>
      <c r="F118" s="195" t="s">
        <v>116</v>
      </c>
      <c r="G118" s="193"/>
      <c r="H118" s="193"/>
      <c r="I118" s="196"/>
      <c r="J118" s="196"/>
      <c r="K118" s="197">
        <f>BK118</f>
        <v>0</v>
      </c>
      <c r="L118" s="193"/>
      <c r="M118" s="198"/>
      <c r="N118" s="199"/>
      <c r="O118" s="200"/>
      <c r="P118" s="200"/>
      <c r="Q118" s="201">
        <f>SUM(Q119:Q205)</f>
        <v>0</v>
      </c>
      <c r="R118" s="201">
        <f>SUM(R119:R205)</f>
        <v>0</v>
      </c>
      <c r="S118" s="200"/>
      <c r="T118" s="202">
        <f>SUM(T119:T205)</f>
        <v>0</v>
      </c>
      <c r="U118" s="200"/>
      <c r="V118" s="202">
        <f>SUM(V119:V205)</f>
        <v>12.967440000000002</v>
      </c>
      <c r="W118" s="200"/>
      <c r="X118" s="203">
        <f>SUM(X119:X205)</f>
        <v>0</v>
      </c>
      <c r="Y118" s="11"/>
      <c r="Z118" s="11"/>
      <c r="AA118" s="11"/>
      <c r="AB118" s="11"/>
      <c r="AC118" s="11"/>
      <c r="AD118" s="11"/>
      <c r="AE118" s="11"/>
      <c r="AR118" s="204" t="s">
        <v>83</v>
      </c>
      <c r="AT118" s="205" t="s">
        <v>74</v>
      </c>
      <c r="AU118" s="205" t="s">
        <v>75</v>
      </c>
      <c r="AY118" s="204" t="s">
        <v>117</v>
      </c>
      <c r="BK118" s="206">
        <f>SUM(BK119:BK205)</f>
        <v>0</v>
      </c>
    </row>
    <row r="119" s="2" customFormat="1" ht="44.25" customHeight="1">
      <c r="A119" s="36"/>
      <c r="B119" s="37"/>
      <c r="C119" s="207" t="s">
        <v>83</v>
      </c>
      <c r="D119" s="207" t="s">
        <v>118</v>
      </c>
      <c r="E119" s="208" t="s">
        <v>119</v>
      </c>
      <c r="F119" s="209" t="s">
        <v>120</v>
      </c>
      <c r="G119" s="210" t="s">
        <v>121</v>
      </c>
      <c r="H119" s="211">
        <v>81</v>
      </c>
      <c r="I119" s="212"/>
      <c r="J119" s="212"/>
      <c r="K119" s="213">
        <f>ROUND(P119*H119,2)</f>
        <v>0</v>
      </c>
      <c r="L119" s="209" t="s">
        <v>122</v>
      </c>
      <c r="M119" s="42"/>
      <c r="N119" s="214" t="s">
        <v>1</v>
      </c>
      <c r="O119" s="215" t="s">
        <v>38</v>
      </c>
      <c r="P119" s="216">
        <f>I119+J119</f>
        <v>0</v>
      </c>
      <c r="Q119" s="216">
        <f>ROUND(I119*H119,2)</f>
        <v>0</v>
      </c>
      <c r="R119" s="216">
        <f>ROUND(J119*H119,2)</f>
        <v>0</v>
      </c>
      <c r="S119" s="89"/>
      <c r="T119" s="217">
        <f>S119*H119</f>
        <v>0</v>
      </c>
      <c r="U119" s="217">
        <v>0</v>
      </c>
      <c r="V119" s="217">
        <f>U119*H119</f>
        <v>0</v>
      </c>
      <c r="W119" s="217">
        <v>0</v>
      </c>
      <c r="X119" s="218">
        <f>W119*H119</f>
        <v>0</v>
      </c>
      <c r="Y119" s="36"/>
      <c r="Z119" s="36"/>
      <c r="AA119" s="36"/>
      <c r="AB119" s="36"/>
      <c r="AC119" s="36"/>
      <c r="AD119" s="36"/>
      <c r="AE119" s="36"/>
      <c r="AR119" s="219" t="s">
        <v>123</v>
      </c>
      <c r="AT119" s="219" t="s">
        <v>118</v>
      </c>
      <c r="AU119" s="219" t="s">
        <v>83</v>
      </c>
      <c r="AY119" s="15" t="s">
        <v>117</v>
      </c>
      <c r="BE119" s="220">
        <f>IF(O119="základní",K119,0)</f>
        <v>0</v>
      </c>
      <c r="BF119" s="220">
        <f>IF(O119="snížená",K119,0)</f>
        <v>0</v>
      </c>
      <c r="BG119" s="220">
        <f>IF(O119="zákl. přenesená",K119,0)</f>
        <v>0</v>
      </c>
      <c r="BH119" s="220">
        <f>IF(O119="sníž. přenesená",K119,0)</f>
        <v>0</v>
      </c>
      <c r="BI119" s="220">
        <f>IF(O119="nulová",K119,0)</f>
        <v>0</v>
      </c>
      <c r="BJ119" s="15" t="s">
        <v>83</v>
      </c>
      <c r="BK119" s="220">
        <f>ROUND(P119*H119,2)</f>
        <v>0</v>
      </c>
      <c r="BL119" s="15" t="s">
        <v>123</v>
      </c>
      <c r="BM119" s="219" t="s">
        <v>124</v>
      </c>
    </row>
    <row r="120" s="2" customFormat="1">
      <c r="A120" s="36"/>
      <c r="B120" s="37"/>
      <c r="C120" s="38"/>
      <c r="D120" s="221" t="s">
        <v>125</v>
      </c>
      <c r="E120" s="38"/>
      <c r="F120" s="222" t="s">
        <v>120</v>
      </c>
      <c r="G120" s="38"/>
      <c r="H120" s="38"/>
      <c r="I120" s="223"/>
      <c r="J120" s="223"/>
      <c r="K120" s="38"/>
      <c r="L120" s="38"/>
      <c r="M120" s="42"/>
      <c r="N120" s="224"/>
      <c r="O120" s="225"/>
      <c r="P120" s="89"/>
      <c r="Q120" s="89"/>
      <c r="R120" s="89"/>
      <c r="S120" s="89"/>
      <c r="T120" s="89"/>
      <c r="U120" s="89"/>
      <c r="V120" s="89"/>
      <c r="W120" s="89"/>
      <c r="X120" s="90"/>
      <c r="Y120" s="36"/>
      <c r="Z120" s="36"/>
      <c r="AA120" s="36"/>
      <c r="AB120" s="36"/>
      <c r="AC120" s="36"/>
      <c r="AD120" s="36"/>
      <c r="AE120" s="36"/>
      <c r="AT120" s="15" t="s">
        <v>125</v>
      </c>
      <c r="AU120" s="15" t="s">
        <v>83</v>
      </c>
    </row>
    <row r="121" s="2" customFormat="1">
      <c r="A121" s="36"/>
      <c r="B121" s="37"/>
      <c r="C121" s="38"/>
      <c r="D121" s="226" t="s">
        <v>126</v>
      </c>
      <c r="E121" s="38"/>
      <c r="F121" s="227" t="s">
        <v>127</v>
      </c>
      <c r="G121" s="38"/>
      <c r="H121" s="38"/>
      <c r="I121" s="223"/>
      <c r="J121" s="223"/>
      <c r="K121" s="38"/>
      <c r="L121" s="38"/>
      <c r="M121" s="42"/>
      <c r="N121" s="224"/>
      <c r="O121" s="225"/>
      <c r="P121" s="89"/>
      <c r="Q121" s="89"/>
      <c r="R121" s="89"/>
      <c r="S121" s="89"/>
      <c r="T121" s="89"/>
      <c r="U121" s="89"/>
      <c r="V121" s="89"/>
      <c r="W121" s="89"/>
      <c r="X121" s="90"/>
      <c r="Y121" s="36"/>
      <c r="Z121" s="36"/>
      <c r="AA121" s="36"/>
      <c r="AB121" s="36"/>
      <c r="AC121" s="36"/>
      <c r="AD121" s="36"/>
      <c r="AE121" s="36"/>
      <c r="AT121" s="15" t="s">
        <v>126</v>
      </c>
      <c r="AU121" s="15" t="s">
        <v>83</v>
      </c>
    </row>
    <row r="122" s="12" customFormat="1">
      <c r="A122" s="12"/>
      <c r="B122" s="228"/>
      <c r="C122" s="229"/>
      <c r="D122" s="221" t="s">
        <v>128</v>
      </c>
      <c r="E122" s="230" t="s">
        <v>1</v>
      </c>
      <c r="F122" s="231" t="s">
        <v>129</v>
      </c>
      <c r="G122" s="229"/>
      <c r="H122" s="232">
        <v>81</v>
      </c>
      <c r="I122" s="233"/>
      <c r="J122" s="233"/>
      <c r="K122" s="229"/>
      <c r="L122" s="229"/>
      <c r="M122" s="234"/>
      <c r="N122" s="235"/>
      <c r="O122" s="236"/>
      <c r="P122" s="236"/>
      <c r="Q122" s="236"/>
      <c r="R122" s="236"/>
      <c r="S122" s="236"/>
      <c r="T122" s="236"/>
      <c r="U122" s="236"/>
      <c r="V122" s="236"/>
      <c r="W122" s="236"/>
      <c r="X122" s="237"/>
      <c r="Y122" s="12"/>
      <c r="Z122" s="12"/>
      <c r="AA122" s="12"/>
      <c r="AB122" s="12"/>
      <c r="AC122" s="12"/>
      <c r="AD122" s="12"/>
      <c r="AE122" s="12"/>
      <c r="AT122" s="238" t="s">
        <v>128</v>
      </c>
      <c r="AU122" s="238" t="s">
        <v>83</v>
      </c>
      <c r="AV122" s="12" t="s">
        <v>85</v>
      </c>
      <c r="AW122" s="12" t="s">
        <v>5</v>
      </c>
      <c r="AX122" s="12" t="s">
        <v>75</v>
      </c>
      <c r="AY122" s="238" t="s">
        <v>117</v>
      </c>
    </row>
    <row r="123" s="13" customFormat="1">
      <c r="A123" s="13"/>
      <c r="B123" s="239"/>
      <c r="C123" s="240"/>
      <c r="D123" s="221" t="s">
        <v>128</v>
      </c>
      <c r="E123" s="241" t="s">
        <v>1</v>
      </c>
      <c r="F123" s="242" t="s">
        <v>130</v>
      </c>
      <c r="G123" s="240"/>
      <c r="H123" s="243">
        <v>81</v>
      </c>
      <c r="I123" s="244"/>
      <c r="J123" s="244"/>
      <c r="K123" s="240"/>
      <c r="L123" s="240"/>
      <c r="M123" s="245"/>
      <c r="N123" s="246"/>
      <c r="O123" s="247"/>
      <c r="P123" s="247"/>
      <c r="Q123" s="247"/>
      <c r="R123" s="247"/>
      <c r="S123" s="247"/>
      <c r="T123" s="247"/>
      <c r="U123" s="247"/>
      <c r="V123" s="247"/>
      <c r="W123" s="247"/>
      <c r="X123" s="248"/>
      <c r="Y123" s="13"/>
      <c r="Z123" s="13"/>
      <c r="AA123" s="13"/>
      <c r="AB123" s="13"/>
      <c r="AC123" s="13"/>
      <c r="AD123" s="13"/>
      <c r="AE123" s="13"/>
      <c r="AT123" s="249" t="s">
        <v>128</v>
      </c>
      <c r="AU123" s="249" t="s">
        <v>83</v>
      </c>
      <c r="AV123" s="13" t="s">
        <v>123</v>
      </c>
      <c r="AW123" s="13" t="s">
        <v>5</v>
      </c>
      <c r="AX123" s="13" t="s">
        <v>83</v>
      </c>
      <c r="AY123" s="249" t="s">
        <v>117</v>
      </c>
    </row>
    <row r="124" s="2" customFormat="1" ht="24.15" customHeight="1">
      <c r="A124" s="36"/>
      <c r="B124" s="37"/>
      <c r="C124" s="250" t="s">
        <v>85</v>
      </c>
      <c r="D124" s="250" t="s">
        <v>131</v>
      </c>
      <c r="E124" s="251" t="s">
        <v>132</v>
      </c>
      <c r="F124" s="252" t="s">
        <v>133</v>
      </c>
      <c r="G124" s="253" t="s">
        <v>134</v>
      </c>
      <c r="H124" s="254">
        <v>40.5</v>
      </c>
      <c r="I124" s="255"/>
      <c r="J124" s="256"/>
      <c r="K124" s="257">
        <f>ROUND(P124*H124,2)</f>
        <v>0</v>
      </c>
      <c r="L124" s="252" t="s">
        <v>122</v>
      </c>
      <c r="M124" s="258"/>
      <c r="N124" s="259" t="s">
        <v>1</v>
      </c>
      <c r="O124" s="215" t="s">
        <v>38</v>
      </c>
      <c r="P124" s="216">
        <f>I124+J124</f>
        <v>0</v>
      </c>
      <c r="Q124" s="216">
        <f>ROUND(I124*H124,2)</f>
        <v>0</v>
      </c>
      <c r="R124" s="216">
        <f>ROUND(J124*H124,2)</f>
        <v>0</v>
      </c>
      <c r="S124" s="89"/>
      <c r="T124" s="217">
        <f>S124*H124</f>
        <v>0</v>
      </c>
      <c r="U124" s="217">
        <v>0.22</v>
      </c>
      <c r="V124" s="217">
        <f>U124*H124</f>
        <v>8.9100000000000001</v>
      </c>
      <c r="W124" s="217">
        <v>0</v>
      </c>
      <c r="X124" s="218">
        <f>W124*H124</f>
        <v>0</v>
      </c>
      <c r="Y124" s="36"/>
      <c r="Z124" s="36"/>
      <c r="AA124" s="36"/>
      <c r="AB124" s="36"/>
      <c r="AC124" s="36"/>
      <c r="AD124" s="36"/>
      <c r="AE124" s="36"/>
      <c r="AR124" s="219" t="s">
        <v>135</v>
      </c>
      <c r="AT124" s="219" t="s">
        <v>131</v>
      </c>
      <c r="AU124" s="219" t="s">
        <v>83</v>
      </c>
      <c r="AY124" s="15" t="s">
        <v>117</v>
      </c>
      <c r="BE124" s="220">
        <f>IF(O124="základní",K124,0)</f>
        <v>0</v>
      </c>
      <c r="BF124" s="220">
        <f>IF(O124="snížená",K124,0)</f>
        <v>0</v>
      </c>
      <c r="BG124" s="220">
        <f>IF(O124="zákl. přenesená",K124,0)</f>
        <v>0</v>
      </c>
      <c r="BH124" s="220">
        <f>IF(O124="sníž. přenesená",K124,0)</f>
        <v>0</v>
      </c>
      <c r="BI124" s="220">
        <f>IF(O124="nulová",K124,0)</f>
        <v>0</v>
      </c>
      <c r="BJ124" s="15" t="s">
        <v>83</v>
      </c>
      <c r="BK124" s="220">
        <f>ROUND(P124*H124,2)</f>
        <v>0</v>
      </c>
      <c r="BL124" s="15" t="s">
        <v>123</v>
      </c>
      <c r="BM124" s="219" t="s">
        <v>136</v>
      </c>
    </row>
    <row r="125" s="2" customFormat="1">
      <c r="A125" s="36"/>
      <c r="B125" s="37"/>
      <c r="C125" s="38"/>
      <c r="D125" s="221" t="s">
        <v>125</v>
      </c>
      <c r="E125" s="38"/>
      <c r="F125" s="222" t="s">
        <v>133</v>
      </c>
      <c r="G125" s="38"/>
      <c r="H125" s="38"/>
      <c r="I125" s="223"/>
      <c r="J125" s="223"/>
      <c r="K125" s="38"/>
      <c r="L125" s="38"/>
      <c r="M125" s="42"/>
      <c r="N125" s="224"/>
      <c r="O125" s="225"/>
      <c r="P125" s="89"/>
      <c r="Q125" s="89"/>
      <c r="R125" s="89"/>
      <c r="S125" s="89"/>
      <c r="T125" s="89"/>
      <c r="U125" s="89"/>
      <c r="V125" s="89"/>
      <c r="W125" s="89"/>
      <c r="X125" s="90"/>
      <c r="Y125" s="36"/>
      <c r="Z125" s="36"/>
      <c r="AA125" s="36"/>
      <c r="AB125" s="36"/>
      <c r="AC125" s="36"/>
      <c r="AD125" s="36"/>
      <c r="AE125" s="36"/>
      <c r="AT125" s="15" t="s">
        <v>125</v>
      </c>
      <c r="AU125" s="15" t="s">
        <v>83</v>
      </c>
    </row>
    <row r="126" s="12" customFormat="1">
      <c r="A126" s="12"/>
      <c r="B126" s="228"/>
      <c r="C126" s="229"/>
      <c r="D126" s="221" t="s">
        <v>128</v>
      </c>
      <c r="E126" s="230" t="s">
        <v>1</v>
      </c>
      <c r="F126" s="231" t="s">
        <v>137</v>
      </c>
      <c r="G126" s="229"/>
      <c r="H126" s="232">
        <v>40.5</v>
      </c>
      <c r="I126" s="233"/>
      <c r="J126" s="233"/>
      <c r="K126" s="229"/>
      <c r="L126" s="229"/>
      <c r="M126" s="234"/>
      <c r="N126" s="235"/>
      <c r="O126" s="236"/>
      <c r="P126" s="236"/>
      <c r="Q126" s="236"/>
      <c r="R126" s="236"/>
      <c r="S126" s="236"/>
      <c r="T126" s="236"/>
      <c r="U126" s="236"/>
      <c r="V126" s="236"/>
      <c r="W126" s="236"/>
      <c r="X126" s="237"/>
      <c r="Y126" s="12"/>
      <c r="Z126" s="12"/>
      <c r="AA126" s="12"/>
      <c r="AB126" s="12"/>
      <c r="AC126" s="12"/>
      <c r="AD126" s="12"/>
      <c r="AE126" s="12"/>
      <c r="AT126" s="238" t="s">
        <v>128</v>
      </c>
      <c r="AU126" s="238" t="s">
        <v>83</v>
      </c>
      <c r="AV126" s="12" t="s">
        <v>85</v>
      </c>
      <c r="AW126" s="12" t="s">
        <v>5</v>
      </c>
      <c r="AX126" s="12" t="s">
        <v>75</v>
      </c>
      <c r="AY126" s="238" t="s">
        <v>117</v>
      </c>
    </row>
    <row r="127" s="13" customFormat="1">
      <c r="A127" s="13"/>
      <c r="B127" s="239"/>
      <c r="C127" s="240"/>
      <c r="D127" s="221" t="s">
        <v>128</v>
      </c>
      <c r="E127" s="241" t="s">
        <v>1</v>
      </c>
      <c r="F127" s="242" t="s">
        <v>130</v>
      </c>
      <c r="G127" s="240"/>
      <c r="H127" s="243">
        <v>40.5</v>
      </c>
      <c r="I127" s="244"/>
      <c r="J127" s="244"/>
      <c r="K127" s="240"/>
      <c r="L127" s="240"/>
      <c r="M127" s="245"/>
      <c r="N127" s="246"/>
      <c r="O127" s="247"/>
      <c r="P127" s="247"/>
      <c r="Q127" s="247"/>
      <c r="R127" s="247"/>
      <c r="S127" s="247"/>
      <c r="T127" s="247"/>
      <c r="U127" s="247"/>
      <c r="V127" s="247"/>
      <c r="W127" s="247"/>
      <c r="X127" s="248"/>
      <c r="Y127" s="13"/>
      <c r="Z127" s="13"/>
      <c r="AA127" s="13"/>
      <c r="AB127" s="13"/>
      <c r="AC127" s="13"/>
      <c r="AD127" s="13"/>
      <c r="AE127" s="13"/>
      <c r="AT127" s="249" t="s">
        <v>128</v>
      </c>
      <c r="AU127" s="249" t="s">
        <v>83</v>
      </c>
      <c r="AV127" s="13" t="s">
        <v>123</v>
      </c>
      <c r="AW127" s="13" t="s">
        <v>5</v>
      </c>
      <c r="AX127" s="13" t="s">
        <v>83</v>
      </c>
      <c r="AY127" s="249" t="s">
        <v>117</v>
      </c>
    </row>
    <row r="128" s="2" customFormat="1" ht="37.8" customHeight="1">
      <c r="A128" s="36"/>
      <c r="B128" s="37"/>
      <c r="C128" s="207" t="s">
        <v>138</v>
      </c>
      <c r="D128" s="207" t="s">
        <v>118</v>
      </c>
      <c r="E128" s="208" t="s">
        <v>139</v>
      </c>
      <c r="F128" s="209" t="s">
        <v>140</v>
      </c>
      <c r="G128" s="210" t="s">
        <v>121</v>
      </c>
      <c r="H128" s="211">
        <v>81</v>
      </c>
      <c r="I128" s="212"/>
      <c r="J128" s="212"/>
      <c r="K128" s="213">
        <f>ROUND(P128*H128,2)</f>
        <v>0</v>
      </c>
      <c r="L128" s="209" t="s">
        <v>122</v>
      </c>
      <c r="M128" s="42"/>
      <c r="N128" s="214" t="s">
        <v>1</v>
      </c>
      <c r="O128" s="215" t="s">
        <v>38</v>
      </c>
      <c r="P128" s="216">
        <f>I128+J128</f>
        <v>0</v>
      </c>
      <c r="Q128" s="216">
        <f>ROUND(I128*H128,2)</f>
        <v>0</v>
      </c>
      <c r="R128" s="216">
        <f>ROUND(J128*H128,2)</f>
        <v>0</v>
      </c>
      <c r="S128" s="89"/>
      <c r="T128" s="217">
        <f>S128*H128</f>
        <v>0</v>
      </c>
      <c r="U128" s="217">
        <v>0</v>
      </c>
      <c r="V128" s="217">
        <f>U128*H128</f>
        <v>0</v>
      </c>
      <c r="W128" s="217">
        <v>0</v>
      </c>
      <c r="X128" s="218">
        <f>W128*H128</f>
        <v>0</v>
      </c>
      <c r="Y128" s="36"/>
      <c r="Z128" s="36"/>
      <c r="AA128" s="36"/>
      <c r="AB128" s="36"/>
      <c r="AC128" s="36"/>
      <c r="AD128" s="36"/>
      <c r="AE128" s="36"/>
      <c r="AR128" s="219" t="s">
        <v>123</v>
      </c>
      <c r="AT128" s="219" t="s">
        <v>118</v>
      </c>
      <c r="AU128" s="219" t="s">
        <v>83</v>
      </c>
      <c r="AY128" s="15" t="s">
        <v>117</v>
      </c>
      <c r="BE128" s="220">
        <f>IF(O128="základní",K128,0)</f>
        <v>0</v>
      </c>
      <c r="BF128" s="220">
        <f>IF(O128="snížená",K128,0)</f>
        <v>0</v>
      </c>
      <c r="BG128" s="220">
        <f>IF(O128="zákl. přenesená",K128,0)</f>
        <v>0</v>
      </c>
      <c r="BH128" s="220">
        <f>IF(O128="sníž. přenesená",K128,0)</f>
        <v>0</v>
      </c>
      <c r="BI128" s="220">
        <f>IF(O128="nulová",K128,0)</f>
        <v>0</v>
      </c>
      <c r="BJ128" s="15" t="s">
        <v>83</v>
      </c>
      <c r="BK128" s="220">
        <f>ROUND(P128*H128,2)</f>
        <v>0</v>
      </c>
      <c r="BL128" s="15" t="s">
        <v>123</v>
      </c>
      <c r="BM128" s="219" t="s">
        <v>141</v>
      </c>
    </row>
    <row r="129" s="2" customFormat="1">
      <c r="A129" s="36"/>
      <c r="B129" s="37"/>
      <c r="C129" s="38"/>
      <c r="D129" s="221" t="s">
        <v>125</v>
      </c>
      <c r="E129" s="38"/>
      <c r="F129" s="222" t="s">
        <v>140</v>
      </c>
      <c r="G129" s="38"/>
      <c r="H129" s="38"/>
      <c r="I129" s="223"/>
      <c r="J129" s="223"/>
      <c r="K129" s="38"/>
      <c r="L129" s="38"/>
      <c r="M129" s="42"/>
      <c r="N129" s="224"/>
      <c r="O129" s="225"/>
      <c r="P129" s="89"/>
      <c r="Q129" s="89"/>
      <c r="R129" s="89"/>
      <c r="S129" s="89"/>
      <c r="T129" s="89"/>
      <c r="U129" s="89"/>
      <c r="V129" s="89"/>
      <c r="W129" s="89"/>
      <c r="X129" s="90"/>
      <c r="Y129" s="36"/>
      <c r="Z129" s="36"/>
      <c r="AA129" s="36"/>
      <c r="AB129" s="36"/>
      <c r="AC129" s="36"/>
      <c r="AD129" s="36"/>
      <c r="AE129" s="36"/>
      <c r="AT129" s="15" t="s">
        <v>125</v>
      </c>
      <c r="AU129" s="15" t="s">
        <v>83</v>
      </c>
    </row>
    <row r="130" s="2" customFormat="1">
      <c r="A130" s="36"/>
      <c r="B130" s="37"/>
      <c r="C130" s="38"/>
      <c r="D130" s="226" t="s">
        <v>126</v>
      </c>
      <c r="E130" s="38"/>
      <c r="F130" s="227" t="s">
        <v>142</v>
      </c>
      <c r="G130" s="38"/>
      <c r="H130" s="38"/>
      <c r="I130" s="223"/>
      <c r="J130" s="223"/>
      <c r="K130" s="38"/>
      <c r="L130" s="38"/>
      <c r="M130" s="42"/>
      <c r="N130" s="224"/>
      <c r="O130" s="225"/>
      <c r="P130" s="89"/>
      <c r="Q130" s="89"/>
      <c r="R130" s="89"/>
      <c r="S130" s="89"/>
      <c r="T130" s="89"/>
      <c r="U130" s="89"/>
      <c r="V130" s="89"/>
      <c r="W130" s="89"/>
      <c r="X130" s="90"/>
      <c r="Y130" s="36"/>
      <c r="Z130" s="36"/>
      <c r="AA130" s="36"/>
      <c r="AB130" s="36"/>
      <c r="AC130" s="36"/>
      <c r="AD130" s="36"/>
      <c r="AE130" s="36"/>
      <c r="AT130" s="15" t="s">
        <v>126</v>
      </c>
      <c r="AU130" s="15" t="s">
        <v>83</v>
      </c>
    </row>
    <row r="131" s="12" customFormat="1">
      <c r="A131" s="12"/>
      <c r="B131" s="228"/>
      <c r="C131" s="229"/>
      <c r="D131" s="221" t="s">
        <v>128</v>
      </c>
      <c r="E131" s="230" t="s">
        <v>1</v>
      </c>
      <c r="F131" s="231" t="s">
        <v>129</v>
      </c>
      <c r="G131" s="229"/>
      <c r="H131" s="232">
        <v>81</v>
      </c>
      <c r="I131" s="233"/>
      <c r="J131" s="233"/>
      <c r="K131" s="229"/>
      <c r="L131" s="229"/>
      <c r="M131" s="234"/>
      <c r="N131" s="235"/>
      <c r="O131" s="236"/>
      <c r="P131" s="236"/>
      <c r="Q131" s="236"/>
      <c r="R131" s="236"/>
      <c r="S131" s="236"/>
      <c r="T131" s="236"/>
      <c r="U131" s="236"/>
      <c r="V131" s="236"/>
      <c r="W131" s="236"/>
      <c r="X131" s="237"/>
      <c r="Y131" s="12"/>
      <c r="Z131" s="12"/>
      <c r="AA131" s="12"/>
      <c r="AB131" s="12"/>
      <c r="AC131" s="12"/>
      <c r="AD131" s="12"/>
      <c r="AE131" s="12"/>
      <c r="AT131" s="238" t="s">
        <v>128</v>
      </c>
      <c r="AU131" s="238" t="s">
        <v>83</v>
      </c>
      <c r="AV131" s="12" t="s">
        <v>85</v>
      </c>
      <c r="AW131" s="12" t="s">
        <v>5</v>
      </c>
      <c r="AX131" s="12" t="s">
        <v>75</v>
      </c>
      <c r="AY131" s="238" t="s">
        <v>117</v>
      </c>
    </row>
    <row r="132" s="13" customFormat="1">
      <c r="A132" s="13"/>
      <c r="B132" s="239"/>
      <c r="C132" s="240"/>
      <c r="D132" s="221" t="s">
        <v>128</v>
      </c>
      <c r="E132" s="241" t="s">
        <v>1</v>
      </c>
      <c r="F132" s="242" t="s">
        <v>130</v>
      </c>
      <c r="G132" s="240"/>
      <c r="H132" s="243">
        <v>81</v>
      </c>
      <c r="I132" s="244"/>
      <c r="J132" s="244"/>
      <c r="K132" s="240"/>
      <c r="L132" s="240"/>
      <c r="M132" s="245"/>
      <c r="N132" s="246"/>
      <c r="O132" s="247"/>
      <c r="P132" s="247"/>
      <c r="Q132" s="247"/>
      <c r="R132" s="247"/>
      <c r="S132" s="247"/>
      <c r="T132" s="247"/>
      <c r="U132" s="247"/>
      <c r="V132" s="247"/>
      <c r="W132" s="247"/>
      <c r="X132" s="248"/>
      <c r="Y132" s="13"/>
      <c r="Z132" s="13"/>
      <c r="AA132" s="13"/>
      <c r="AB132" s="13"/>
      <c r="AC132" s="13"/>
      <c r="AD132" s="13"/>
      <c r="AE132" s="13"/>
      <c r="AT132" s="249" t="s">
        <v>128</v>
      </c>
      <c r="AU132" s="249" t="s">
        <v>83</v>
      </c>
      <c r="AV132" s="13" t="s">
        <v>123</v>
      </c>
      <c r="AW132" s="13" t="s">
        <v>5</v>
      </c>
      <c r="AX132" s="13" t="s">
        <v>83</v>
      </c>
      <c r="AY132" s="249" t="s">
        <v>117</v>
      </c>
    </row>
    <row r="133" s="2" customFormat="1" ht="24.15" customHeight="1">
      <c r="A133" s="36"/>
      <c r="B133" s="37"/>
      <c r="C133" s="250" t="s">
        <v>123</v>
      </c>
      <c r="D133" s="250" t="s">
        <v>131</v>
      </c>
      <c r="E133" s="251" t="s">
        <v>143</v>
      </c>
      <c r="F133" s="252" t="s">
        <v>144</v>
      </c>
      <c r="G133" s="253" t="s">
        <v>121</v>
      </c>
      <c r="H133" s="254">
        <v>16</v>
      </c>
      <c r="I133" s="255"/>
      <c r="J133" s="256"/>
      <c r="K133" s="257">
        <f>ROUND(P133*H133,2)</f>
        <v>0</v>
      </c>
      <c r="L133" s="252" t="s">
        <v>1</v>
      </c>
      <c r="M133" s="258"/>
      <c r="N133" s="259" t="s">
        <v>1</v>
      </c>
      <c r="O133" s="215" t="s">
        <v>38</v>
      </c>
      <c r="P133" s="216">
        <f>I133+J133</f>
        <v>0</v>
      </c>
      <c r="Q133" s="216">
        <f>ROUND(I133*H133,2)</f>
        <v>0</v>
      </c>
      <c r="R133" s="216">
        <f>ROUND(J133*H133,2)</f>
        <v>0</v>
      </c>
      <c r="S133" s="89"/>
      <c r="T133" s="217">
        <f>S133*H133</f>
        <v>0</v>
      </c>
      <c r="U133" s="217">
        <v>0</v>
      </c>
      <c r="V133" s="217">
        <f>U133*H133</f>
        <v>0</v>
      </c>
      <c r="W133" s="217">
        <v>0</v>
      </c>
      <c r="X133" s="218">
        <f>W133*H133</f>
        <v>0</v>
      </c>
      <c r="Y133" s="36"/>
      <c r="Z133" s="36"/>
      <c r="AA133" s="36"/>
      <c r="AB133" s="36"/>
      <c r="AC133" s="36"/>
      <c r="AD133" s="36"/>
      <c r="AE133" s="36"/>
      <c r="AR133" s="219" t="s">
        <v>135</v>
      </c>
      <c r="AT133" s="219" t="s">
        <v>131</v>
      </c>
      <c r="AU133" s="219" t="s">
        <v>83</v>
      </c>
      <c r="AY133" s="15" t="s">
        <v>117</v>
      </c>
      <c r="BE133" s="220">
        <f>IF(O133="základní",K133,0)</f>
        <v>0</v>
      </c>
      <c r="BF133" s="220">
        <f>IF(O133="snížená",K133,0)</f>
        <v>0</v>
      </c>
      <c r="BG133" s="220">
        <f>IF(O133="zákl. přenesená",K133,0)</f>
        <v>0</v>
      </c>
      <c r="BH133" s="220">
        <f>IF(O133="sníž. přenesená",K133,0)</f>
        <v>0</v>
      </c>
      <c r="BI133" s="220">
        <f>IF(O133="nulová",K133,0)</f>
        <v>0</v>
      </c>
      <c r="BJ133" s="15" t="s">
        <v>83</v>
      </c>
      <c r="BK133" s="220">
        <f>ROUND(P133*H133,2)</f>
        <v>0</v>
      </c>
      <c r="BL133" s="15" t="s">
        <v>123</v>
      </c>
      <c r="BM133" s="219" t="s">
        <v>145</v>
      </c>
    </row>
    <row r="134" s="2" customFormat="1">
      <c r="A134" s="36"/>
      <c r="B134" s="37"/>
      <c r="C134" s="38"/>
      <c r="D134" s="221" t="s">
        <v>125</v>
      </c>
      <c r="E134" s="38"/>
      <c r="F134" s="222" t="s">
        <v>144</v>
      </c>
      <c r="G134" s="38"/>
      <c r="H134" s="38"/>
      <c r="I134" s="223"/>
      <c r="J134" s="223"/>
      <c r="K134" s="38"/>
      <c r="L134" s="38"/>
      <c r="M134" s="42"/>
      <c r="N134" s="224"/>
      <c r="O134" s="225"/>
      <c r="P134" s="89"/>
      <c r="Q134" s="89"/>
      <c r="R134" s="89"/>
      <c r="S134" s="89"/>
      <c r="T134" s="89"/>
      <c r="U134" s="89"/>
      <c r="V134" s="89"/>
      <c r="W134" s="89"/>
      <c r="X134" s="90"/>
      <c r="Y134" s="36"/>
      <c r="Z134" s="36"/>
      <c r="AA134" s="36"/>
      <c r="AB134" s="36"/>
      <c r="AC134" s="36"/>
      <c r="AD134" s="36"/>
      <c r="AE134" s="36"/>
      <c r="AT134" s="15" t="s">
        <v>125</v>
      </c>
      <c r="AU134" s="15" t="s">
        <v>83</v>
      </c>
    </row>
    <row r="135" s="12" customFormat="1">
      <c r="A135" s="12"/>
      <c r="B135" s="228"/>
      <c r="C135" s="229"/>
      <c r="D135" s="221" t="s">
        <v>128</v>
      </c>
      <c r="E135" s="230" t="s">
        <v>1</v>
      </c>
      <c r="F135" s="231" t="s">
        <v>146</v>
      </c>
      <c r="G135" s="229"/>
      <c r="H135" s="232">
        <v>16</v>
      </c>
      <c r="I135" s="233"/>
      <c r="J135" s="233"/>
      <c r="K135" s="229"/>
      <c r="L135" s="229"/>
      <c r="M135" s="234"/>
      <c r="N135" s="235"/>
      <c r="O135" s="236"/>
      <c r="P135" s="236"/>
      <c r="Q135" s="236"/>
      <c r="R135" s="236"/>
      <c r="S135" s="236"/>
      <c r="T135" s="236"/>
      <c r="U135" s="236"/>
      <c r="V135" s="236"/>
      <c r="W135" s="236"/>
      <c r="X135" s="237"/>
      <c r="Y135" s="12"/>
      <c r="Z135" s="12"/>
      <c r="AA135" s="12"/>
      <c r="AB135" s="12"/>
      <c r="AC135" s="12"/>
      <c r="AD135" s="12"/>
      <c r="AE135" s="12"/>
      <c r="AT135" s="238" t="s">
        <v>128</v>
      </c>
      <c r="AU135" s="238" t="s">
        <v>83</v>
      </c>
      <c r="AV135" s="12" t="s">
        <v>85</v>
      </c>
      <c r="AW135" s="12" t="s">
        <v>5</v>
      </c>
      <c r="AX135" s="12" t="s">
        <v>75</v>
      </c>
      <c r="AY135" s="238" t="s">
        <v>117</v>
      </c>
    </row>
    <row r="136" s="13" customFormat="1">
      <c r="A136" s="13"/>
      <c r="B136" s="239"/>
      <c r="C136" s="240"/>
      <c r="D136" s="221" t="s">
        <v>128</v>
      </c>
      <c r="E136" s="241" t="s">
        <v>1</v>
      </c>
      <c r="F136" s="242" t="s">
        <v>130</v>
      </c>
      <c r="G136" s="240"/>
      <c r="H136" s="243">
        <v>16</v>
      </c>
      <c r="I136" s="244"/>
      <c r="J136" s="244"/>
      <c r="K136" s="240"/>
      <c r="L136" s="240"/>
      <c r="M136" s="245"/>
      <c r="N136" s="246"/>
      <c r="O136" s="247"/>
      <c r="P136" s="247"/>
      <c r="Q136" s="247"/>
      <c r="R136" s="247"/>
      <c r="S136" s="247"/>
      <c r="T136" s="247"/>
      <c r="U136" s="247"/>
      <c r="V136" s="247"/>
      <c r="W136" s="247"/>
      <c r="X136" s="248"/>
      <c r="Y136" s="13"/>
      <c r="Z136" s="13"/>
      <c r="AA136" s="13"/>
      <c r="AB136" s="13"/>
      <c r="AC136" s="13"/>
      <c r="AD136" s="13"/>
      <c r="AE136" s="13"/>
      <c r="AT136" s="249" t="s">
        <v>128</v>
      </c>
      <c r="AU136" s="249" t="s">
        <v>83</v>
      </c>
      <c r="AV136" s="13" t="s">
        <v>123</v>
      </c>
      <c r="AW136" s="13" t="s">
        <v>5</v>
      </c>
      <c r="AX136" s="13" t="s">
        <v>83</v>
      </c>
      <c r="AY136" s="249" t="s">
        <v>117</v>
      </c>
    </row>
    <row r="137" s="2" customFormat="1" ht="24.15" customHeight="1">
      <c r="A137" s="36"/>
      <c r="B137" s="37"/>
      <c r="C137" s="250" t="s">
        <v>147</v>
      </c>
      <c r="D137" s="250" t="s">
        <v>131</v>
      </c>
      <c r="E137" s="251" t="s">
        <v>148</v>
      </c>
      <c r="F137" s="252" t="s">
        <v>149</v>
      </c>
      <c r="G137" s="253" t="s">
        <v>121</v>
      </c>
      <c r="H137" s="254">
        <v>35</v>
      </c>
      <c r="I137" s="255"/>
      <c r="J137" s="256"/>
      <c r="K137" s="257">
        <f>ROUND(P137*H137,2)</f>
        <v>0</v>
      </c>
      <c r="L137" s="252" t="s">
        <v>1</v>
      </c>
      <c r="M137" s="258"/>
      <c r="N137" s="259" t="s">
        <v>1</v>
      </c>
      <c r="O137" s="215" t="s">
        <v>38</v>
      </c>
      <c r="P137" s="216">
        <f>I137+J137</f>
        <v>0</v>
      </c>
      <c r="Q137" s="216">
        <f>ROUND(I137*H137,2)</f>
        <v>0</v>
      </c>
      <c r="R137" s="216">
        <f>ROUND(J137*H137,2)</f>
        <v>0</v>
      </c>
      <c r="S137" s="89"/>
      <c r="T137" s="217">
        <f>S137*H137</f>
        <v>0</v>
      </c>
      <c r="U137" s="217">
        <v>0</v>
      </c>
      <c r="V137" s="217">
        <f>U137*H137</f>
        <v>0</v>
      </c>
      <c r="W137" s="217">
        <v>0</v>
      </c>
      <c r="X137" s="218">
        <f>W137*H137</f>
        <v>0</v>
      </c>
      <c r="Y137" s="36"/>
      <c r="Z137" s="36"/>
      <c r="AA137" s="36"/>
      <c r="AB137" s="36"/>
      <c r="AC137" s="36"/>
      <c r="AD137" s="36"/>
      <c r="AE137" s="36"/>
      <c r="AR137" s="219" t="s">
        <v>135</v>
      </c>
      <c r="AT137" s="219" t="s">
        <v>131</v>
      </c>
      <c r="AU137" s="219" t="s">
        <v>83</v>
      </c>
      <c r="AY137" s="15" t="s">
        <v>117</v>
      </c>
      <c r="BE137" s="220">
        <f>IF(O137="základní",K137,0)</f>
        <v>0</v>
      </c>
      <c r="BF137" s="220">
        <f>IF(O137="snížená",K137,0)</f>
        <v>0</v>
      </c>
      <c r="BG137" s="220">
        <f>IF(O137="zákl. přenesená",K137,0)</f>
        <v>0</v>
      </c>
      <c r="BH137" s="220">
        <f>IF(O137="sníž. přenesená",K137,0)</f>
        <v>0</v>
      </c>
      <c r="BI137" s="220">
        <f>IF(O137="nulová",K137,0)</f>
        <v>0</v>
      </c>
      <c r="BJ137" s="15" t="s">
        <v>83</v>
      </c>
      <c r="BK137" s="220">
        <f>ROUND(P137*H137,2)</f>
        <v>0</v>
      </c>
      <c r="BL137" s="15" t="s">
        <v>123</v>
      </c>
      <c r="BM137" s="219" t="s">
        <v>150</v>
      </c>
    </row>
    <row r="138" s="2" customFormat="1">
      <c r="A138" s="36"/>
      <c r="B138" s="37"/>
      <c r="C138" s="38"/>
      <c r="D138" s="221" t="s">
        <v>125</v>
      </c>
      <c r="E138" s="38"/>
      <c r="F138" s="222" t="s">
        <v>149</v>
      </c>
      <c r="G138" s="38"/>
      <c r="H138" s="38"/>
      <c r="I138" s="223"/>
      <c r="J138" s="223"/>
      <c r="K138" s="38"/>
      <c r="L138" s="38"/>
      <c r="M138" s="42"/>
      <c r="N138" s="224"/>
      <c r="O138" s="225"/>
      <c r="P138" s="89"/>
      <c r="Q138" s="89"/>
      <c r="R138" s="89"/>
      <c r="S138" s="89"/>
      <c r="T138" s="89"/>
      <c r="U138" s="89"/>
      <c r="V138" s="89"/>
      <c r="W138" s="89"/>
      <c r="X138" s="90"/>
      <c r="Y138" s="36"/>
      <c r="Z138" s="36"/>
      <c r="AA138" s="36"/>
      <c r="AB138" s="36"/>
      <c r="AC138" s="36"/>
      <c r="AD138" s="36"/>
      <c r="AE138" s="36"/>
      <c r="AT138" s="15" t="s">
        <v>125</v>
      </c>
      <c r="AU138" s="15" t="s">
        <v>83</v>
      </c>
    </row>
    <row r="139" s="12" customFormat="1">
      <c r="A139" s="12"/>
      <c r="B139" s="228"/>
      <c r="C139" s="229"/>
      <c r="D139" s="221" t="s">
        <v>128</v>
      </c>
      <c r="E139" s="230" t="s">
        <v>1</v>
      </c>
      <c r="F139" s="231" t="s">
        <v>151</v>
      </c>
      <c r="G139" s="229"/>
      <c r="H139" s="232">
        <v>35</v>
      </c>
      <c r="I139" s="233"/>
      <c r="J139" s="233"/>
      <c r="K139" s="229"/>
      <c r="L139" s="229"/>
      <c r="M139" s="234"/>
      <c r="N139" s="235"/>
      <c r="O139" s="236"/>
      <c r="P139" s="236"/>
      <c r="Q139" s="236"/>
      <c r="R139" s="236"/>
      <c r="S139" s="236"/>
      <c r="T139" s="236"/>
      <c r="U139" s="236"/>
      <c r="V139" s="236"/>
      <c r="W139" s="236"/>
      <c r="X139" s="237"/>
      <c r="Y139" s="12"/>
      <c r="Z139" s="12"/>
      <c r="AA139" s="12"/>
      <c r="AB139" s="12"/>
      <c r="AC139" s="12"/>
      <c r="AD139" s="12"/>
      <c r="AE139" s="12"/>
      <c r="AT139" s="238" t="s">
        <v>128</v>
      </c>
      <c r="AU139" s="238" t="s">
        <v>83</v>
      </c>
      <c r="AV139" s="12" t="s">
        <v>85</v>
      </c>
      <c r="AW139" s="12" t="s">
        <v>5</v>
      </c>
      <c r="AX139" s="12" t="s">
        <v>75</v>
      </c>
      <c r="AY139" s="238" t="s">
        <v>117</v>
      </c>
    </row>
    <row r="140" s="13" customFormat="1">
      <c r="A140" s="13"/>
      <c r="B140" s="239"/>
      <c r="C140" s="240"/>
      <c r="D140" s="221" t="s">
        <v>128</v>
      </c>
      <c r="E140" s="241" t="s">
        <v>1</v>
      </c>
      <c r="F140" s="242" t="s">
        <v>130</v>
      </c>
      <c r="G140" s="240"/>
      <c r="H140" s="243">
        <v>35</v>
      </c>
      <c r="I140" s="244"/>
      <c r="J140" s="244"/>
      <c r="K140" s="240"/>
      <c r="L140" s="240"/>
      <c r="M140" s="245"/>
      <c r="N140" s="246"/>
      <c r="O140" s="247"/>
      <c r="P140" s="247"/>
      <c r="Q140" s="247"/>
      <c r="R140" s="247"/>
      <c r="S140" s="247"/>
      <c r="T140" s="247"/>
      <c r="U140" s="247"/>
      <c r="V140" s="247"/>
      <c r="W140" s="247"/>
      <c r="X140" s="248"/>
      <c r="Y140" s="13"/>
      <c r="Z140" s="13"/>
      <c r="AA140" s="13"/>
      <c r="AB140" s="13"/>
      <c r="AC140" s="13"/>
      <c r="AD140" s="13"/>
      <c r="AE140" s="13"/>
      <c r="AT140" s="249" t="s">
        <v>128</v>
      </c>
      <c r="AU140" s="249" t="s">
        <v>83</v>
      </c>
      <c r="AV140" s="13" t="s">
        <v>123</v>
      </c>
      <c r="AW140" s="13" t="s">
        <v>5</v>
      </c>
      <c r="AX140" s="13" t="s">
        <v>83</v>
      </c>
      <c r="AY140" s="249" t="s">
        <v>117</v>
      </c>
    </row>
    <row r="141" s="2" customFormat="1" ht="24.15" customHeight="1">
      <c r="A141" s="36"/>
      <c r="B141" s="37"/>
      <c r="C141" s="250" t="s">
        <v>152</v>
      </c>
      <c r="D141" s="250" t="s">
        <v>131</v>
      </c>
      <c r="E141" s="251" t="s">
        <v>153</v>
      </c>
      <c r="F141" s="252" t="s">
        <v>154</v>
      </c>
      <c r="G141" s="253" t="s">
        <v>121</v>
      </c>
      <c r="H141" s="254">
        <v>30</v>
      </c>
      <c r="I141" s="255"/>
      <c r="J141" s="256"/>
      <c r="K141" s="257">
        <f>ROUND(P141*H141,2)</f>
        <v>0</v>
      </c>
      <c r="L141" s="252" t="s">
        <v>1</v>
      </c>
      <c r="M141" s="258"/>
      <c r="N141" s="259" t="s">
        <v>1</v>
      </c>
      <c r="O141" s="215" t="s">
        <v>38</v>
      </c>
      <c r="P141" s="216">
        <f>I141+J141</f>
        <v>0</v>
      </c>
      <c r="Q141" s="216">
        <f>ROUND(I141*H141,2)</f>
        <v>0</v>
      </c>
      <c r="R141" s="216">
        <f>ROUND(J141*H141,2)</f>
        <v>0</v>
      </c>
      <c r="S141" s="89"/>
      <c r="T141" s="217">
        <f>S141*H141</f>
        <v>0</v>
      </c>
      <c r="U141" s="217">
        <v>0</v>
      </c>
      <c r="V141" s="217">
        <f>U141*H141</f>
        <v>0</v>
      </c>
      <c r="W141" s="217">
        <v>0</v>
      </c>
      <c r="X141" s="218">
        <f>W141*H141</f>
        <v>0</v>
      </c>
      <c r="Y141" s="36"/>
      <c r="Z141" s="36"/>
      <c r="AA141" s="36"/>
      <c r="AB141" s="36"/>
      <c r="AC141" s="36"/>
      <c r="AD141" s="36"/>
      <c r="AE141" s="36"/>
      <c r="AR141" s="219" t="s">
        <v>135</v>
      </c>
      <c r="AT141" s="219" t="s">
        <v>131</v>
      </c>
      <c r="AU141" s="219" t="s">
        <v>83</v>
      </c>
      <c r="AY141" s="15" t="s">
        <v>117</v>
      </c>
      <c r="BE141" s="220">
        <f>IF(O141="základní",K141,0)</f>
        <v>0</v>
      </c>
      <c r="BF141" s="220">
        <f>IF(O141="snížená",K141,0)</f>
        <v>0</v>
      </c>
      <c r="BG141" s="220">
        <f>IF(O141="zákl. přenesená",K141,0)</f>
        <v>0</v>
      </c>
      <c r="BH141" s="220">
        <f>IF(O141="sníž. přenesená",K141,0)</f>
        <v>0</v>
      </c>
      <c r="BI141" s="220">
        <f>IF(O141="nulová",K141,0)</f>
        <v>0</v>
      </c>
      <c r="BJ141" s="15" t="s">
        <v>83</v>
      </c>
      <c r="BK141" s="220">
        <f>ROUND(P141*H141,2)</f>
        <v>0</v>
      </c>
      <c r="BL141" s="15" t="s">
        <v>123</v>
      </c>
      <c r="BM141" s="219" t="s">
        <v>155</v>
      </c>
    </row>
    <row r="142" s="2" customFormat="1">
      <c r="A142" s="36"/>
      <c r="B142" s="37"/>
      <c r="C142" s="38"/>
      <c r="D142" s="221" t="s">
        <v>125</v>
      </c>
      <c r="E142" s="38"/>
      <c r="F142" s="222" t="s">
        <v>154</v>
      </c>
      <c r="G142" s="38"/>
      <c r="H142" s="38"/>
      <c r="I142" s="223"/>
      <c r="J142" s="223"/>
      <c r="K142" s="38"/>
      <c r="L142" s="38"/>
      <c r="M142" s="42"/>
      <c r="N142" s="224"/>
      <c r="O142" s="225"/>
      <c r="P142" s="89"/>
      <c r="Q142" s="89"/>
      <c r="R142" s="89"/>
      <c r="S142" s="89"/>
      <c r="T142" s="89"/>
      <c r="U142" s="89"/>
      <c r="V142" s="89"/>
      <c r="W142" s="89"/>
      <c r="X142" s="90"/>
      <c r="Y142" s="36"/>
      <c r="Z142" s="36"/>
      <c r="AA142" s="36"/>
      <c r="AB142" s="36"/>
      <c r="AC142" s="36"/>
      <c r="AD142" s="36"/>
      <c r="AE142" s="36"/>
      <c r="AT142" s="15" t="s">
        <v>125</v>
      </c>
      <c r="AU142" s="15" t="s">
        <v>83</v>
      </c>
    </row>
    <row r="143" s="12" customFormat="1">
      <c r="A143" s="12"/>
      <c r="B143" s="228"/>
      <c r="C143" s="229"/>
      <c r="D143" s="221" t="s">
        <v>128</v>
      </c>
      <c r="E143" s="230" t="s">
        <v>1</v>
      </c>
      <c r="F143" s="231" t="s">
        <v>156</v>
      </c>
      <c r="G143" s="229"/>
      <c r="H143" s="232">
        <v>30</v>
      </c>
      <c r="I143" s="233"/>
      <c r="J143" s="233"/>
      <c r="K143" s="229"/>
      <c r="L143" s="229"/>
      <c r="M143" s="234"/>
      <c r="N143" s="235"/>
      <c r="O143" s="236"/>
      <c r="P143" s="236"/>
      <c r="Q143" s="236"/>
      <c r="R143" s="236"/>
      <c r="S143" s="236"/>
      <c r="T143" s="236"/>
      <c r="U143" s="236"/>
      <c r="V143" s="236"/>
      <c r="W143" s="236"/>
      <c r="X143" s="237"/>
      <c r="Y143" s="12"/>
      <c r="Z143" s="12"/>
      <c r="AA143" s="12"/>
      <c r="AB143" s="12"/>
      <c r="AC143" s="12"/>
      <c r="AD143" s="12"/>
      <c r="AE143" s="12"/>
      <c r="AT143" s="238" t="s">
        <v>128</v>
      </c>
      <c r="AU143" s="238" t="s">
        <v>83</v>
      </c>
      <c r="AV143" s="12" t="s">
        <v>85</v>
      </c>
      <c r="AW143" s="12" t="s">
        <v>5</v>
      </c>
      <c r="AX143" s="12" t="s">
        <v>75</v>
      </c>
      <c r="AY143" s="238" t="s">
        <v>117</v>
      </c>
    </row>
    <row r="144" s="13" customFormat="1">
      <c r="A144" s="13"/>
      <c r="B144" s="239"/>
      <c r="C144" s="240"/>
      <c r="D144" s="221" t="s">
        <v>128</v>
      </c>
      <c r="E144" s="241" t="s">
        <v>1</v>
      </c>
      <c r="F144" s="242" t="s">
        <v>130</v>
      </c>
      <c r="G144" s="240"/>
      <c r="H144" s="243">
        <v>30</v>
      </c>
      <c r="I144" s="244"/>
      <c r="J144" s="244"/>
      <c r="K144" s="240"/>
      <c r="L144" s="240"/>
      <c r="M144" s="245"/>
      <c r="N144" s="246"/>
      <c r="O144" s="247"/>
      <c r="P144" s="247"/>
      <c r="Q144" s="247"/>
      <c r="R144" s="247"/>
      <c r="S144" s="247"/>
      <c r="T144" s="247"/>
      <c r="U144" s="247"/>
      <c r="V144" s="247"/>
      <c r="W144" s="247"/>
      <c r="X144" s="248"/>
      <c r="Y144" s="13"/>
      <c r="Z144" s="13"/>
      <c r="AA144" s="13"/>
      <c r="AB144" s="13"/>
      <c r="AC144" s="13"/>
      <c r="AD144" s="13"/>
      <c r="AE144" s="13"/>
      <c r="AT144" s="249" t="s">
        <v>128</v>
      </c>
      <c r="AU144" s="249" t="s">
        <v>83</v>
      </c>
      <c r="AV144" s="13" t="s">
        <v>123</v>
      </c>
      <c r="AW144" s="13" t="s">
        <v>5</v>
      </c>
      <c r="AX144" s="13" t="s">
        <v>83</v>
      </c>
      <c r="AY144" s="249" t="s">
        <v>117</v>
      </c>
    </row>
    <row r="145" s="2" customFormat="1">
      <c r="A145" s="36"/>
      <c r="B145" s="37"/>
      <c r="C145" s="207" t="s">
        <v>157</v>
      </c>
      <c r="D145" s="207" t="s">
        <v>118</v>
      </c>
      <c r="E145" s="208" t="s">
        <v>158</v>
      </c>
      <c r="F145" s="209" t="s">
        <v>159</v>
      </c>
      <c r="G145" s="210" t="s">
        <v>121</v>
      </c>
      <c r="H145" s="211">
        <v>81</v>
      </c>
      <c r="I145" s="212"/>
      <c r="J145" s="212"/>
      <c r="K145" s="213">
        <f>ROUND(P145*H145,2)</f>
        <v>0</v>
      </c>
      <c r="L145" s="209" t="s">
        <v>122</v>
      </c>
      <c r="M145" s="42"/>
      <c r="N145" s="214" t="s">
        <v>1</v>
      </c>
      <c r="O145" s="215" t="s">
        <v>38</v>
      </c>
      <c r="P145" s="216">
        <f>I145+J145</f>
        <v>0</v>
      </c>
      <c r="Q145" s="216">
        <f>ROUND(I145*H145,2)</f>
        <v>0</v>
      </c>
      <c r="R145" s="216">
        <f>ROUND(J145*H145,2)</f>
        <v>0</v>
      </c>
      <c r="S145" s="89"/>
      <c r="T145" s="217">
        <f>S145*H145</f>
        <v>0</v>
      </c>
      <c r="U145" s="217">
        <v>6.0000000000000002E-05</v>
      </c>
      <c r="V145" s="217">
        <f>U145*H145</f>
        <v>0.0048599999999999997</v>
      </c>
      <c r="W145" s="217">
        <v>0</v>
      </c>
      <c r="X145" s="218">
        <f>W145*H145</f>
        <v>0</v>
      </c>
      <c r="Y145" s="36"/>
      <c r="Z145" s="36"/>
      <c r="AA145" s="36"/>
      <c r="AB145" s="36"/>
      <c r="AC145" s="36"/>
      <c r="AD145" s="36"/>
      <c r="AE145" s="36"/>
      <c r="AR145" s="219" t="s">
        <v>123</v>
      </c>
      <c r="AT145" s="219" t="s">
        <v>118</v>
      </c>
      <c r="AU145" s="219" t="s">
        <v>83</v>
      </c>
      <c r="AY145" s="15" t="s">
        <v>117</v>
      </c>
      <c r="BE145" s="220">
        <f>IF(O145="základní",K145,0)</f>
        <v>0</v>
      </c>
      <c r="BF145" s="220">
        <f>IF(O145="snížená",K145,0)</f>
        <v>0</v>
      </c>
      <c r="BG145" s="220">
        <f>IF(O145="zákl. přenesená",K145,0)</f>
        <v>0</v>
      </c>
      <c r="BH145" s="220">
        <f>IF(O145="sníž. přenesená",K145,0)</f>
        <v>0</v>
      </c>
      <c r="BI145" s="220">
        <f>IF(O145="nulová",K145,0)</f>
        <v>0</v>
      </c>
      <c r="BJ145" s="15" t="s">
        <v>83</v>
      </c>
      <c r="BK145" s="220">
        <f>ROUND(P145*H145,2)</f>
        <v>0</v>
      </c>
      <c r="BL145" s="15" t="s">
        <v>123</v>
      </c>
      <c r="BM145" s="219" t="s">
        <v>160</v>
      </c>
    </row>
    <row r="146" s="2" customFormat="1">
      <c r="A146" s="36"/>
      <c r="B146" s="37"/>
      <c r="C146" s="38"/>
      <c r="D146" s="221" t="s">
        <v>125</v>
      </c>
      <c r="E146" s="38"/>
      <c r="F146" s="222" t="s">
        <v>159</v>
      </c>
      <c r="G146" s="38"/>
      <c r="H146" s="38"/>
      <c r="I146" s="223"/>
      <c r="J146" s="223"/>
      <c r="K146" s="38"/>
      <c r="L146" s="38"/>
      <c r="M146" s="42"/>
      <c r="N146" s="224"/>
      <c r="O146" s="225"/>
      <c r="P146" s="89"/>
      <c r="Q146" s="89"/>
      <c r="R146" s="89"/>
      <c r="S146" s="89"/>
      <c r="T146" s="89"/>
      <c r="U146" s="89"/>
      <c r="V146" s="89"/>
      <c r="W146" s="89"/>
      <c r="X146" s="90"/>
      <c r="Y146" s="36"/>
      <c r="Z146" s="36"/>
      <c r="AA146" s="36"/>
      <c r="AB146" s="36"/>
      <c r="AC146" s="36"/>
      <c r="AD146" s="36"/>
      <c r="AE146" s="36"/>
      <c r="AT146" s="15" t="s">
        <v>125</v>
      </c>
      <c r="AU146" s="15" t="s">
        <v>83</v>
      </c>
    </row>
    <row r="147" s="2" customFormat="1">
      <c r="A147" s="36"/>
      <c r="B147" s="37"/>
      <c r="C147" s="38"/>
      <c r="D147" s="226" t="s">
        <v>126</v>
      </c>
      <c r="E147" s="38"/>
      <c r="F147" s="227" t="s">
        <v>161</v>
      </c>
      <c r="G147" s="38"/>
      <c r="H147" s="38"/>
      <c r="I147" s="223"/>
      <c r="J147" s="223"/>
      <c r="K147" s="38"/>
      <c r="L147" s="38"/>
      <c r="M147" s="42"/>
      <c r="N147" s="224"/>
      <c r="O147" s="225"/>
      <c r="P147" s="89"/>
      <c r="Q147" s="89"/>
      <c r="R147" s="89"/>
      <c r="S147" s="89"/>
      <c r="T147" s="89"/>
      <c r="U147" s="89"/>
      <c r="V147" s="89"/>
      <c r="W147" s="89"/>
      <c r="X147" s="90"/>
      <c r="Y147" s="36"/>
      <c r="Z147" s="36"/>
      <c r="AA147" s="36"/>
      <c r="AB147" s="36"/>
      <c r="AC147" s="36"/>
      <c r="AD147" s="36"/>
      <c r="AE147" s="36"/>
      <c r="AT147" s="15" t="s">
        <v>126</v>
      </c>
      <c r="AU147" s="15" t="s">
        <v>83</v>
      </c>
    </row>
    <row r="148" s="12" customFormat="1">
      <c r="A148" s="12"/>
      <c r="B148" s="228"/>
      <c r="C148" s="229"/>
      <c r="D148" s="221" t="s">
        <v>128</v>
      </c>
      <c r="E148" s="230" t="s">
        <v>1</v>
      </c>
      <c r="F148" s="231" t="s">
        <v>129</v>
      </c>
      <c r="G148" s="229"/>
      <c r="H148" s="232">
        <v>81</v>
      </c>
      <c r="I148" s="233"/>
      <c r="J148" s="233"/>
      <c r="K148" s="229"/>
      <c r="L148" s="229"/>
      <c r="M148" s="234"/>
      <c r="N148" s="235"/>
      <c r="O148" s="236"/>
      <c r="P148" s="236"/>
      <c r="Q148" s="236"/>
      <c r="R148" s="236"/>
      <c r="S148" s="236"/>
      <c r="T148" s="236"/>
      <c r="U148" s="236"/>
      <c r="V148" s="236"/>
      <c r="W148" s="236"/>
      <c r="X148" s="237"/>
      <c r="Y148" s="12"/>
      <c r="Z148" s="12"/>
      <c r="AA148" s="12"/>
      <c r="AB148" s="12"/>
      <c r="AC148" s="12"/>
      <c r="AD148" s="12"/>
      <c r="AE148" s="12"/>
      <c r="AT148" s="238" t="s">
        <v>128</v>
      </c>
      <c r="AU148" s="238" t="s">
        <v>83</v>
      </c>
      <c r="AV148" s="12" t="s">
        <v>85</v>
      </c>
      <c r="AW148" s="12" t="s">
        <v>5</v>
      </c>
      <c r="AX148" s="12" t="s">
        <v>75</v>
      </c>
      <c r="AY148" s="238" t="s">
        <v>117</v>
      </c>
    </row>
    <row r="149" s="13" customFormat="1">
      <c r="A149" s="13"/>
      <c r="B149" s="239"/>
      <c r="C149" s="240"/>
      <c r="D149" s="221" t="s">
        <v>128</v>
      </c>
      <c r="E149" s="241" t="s">
        <v>1</v>
      </c>
      <c r="F149" s="242" t="s">
        <v>130</v>
      </c>
      <c r="G149" s="240"/>
      <c r="H149" s="243">
        <v>81</v>
      </c>
      <c r="I149" s="244"/>
      <c r="J149" s="244"/>
      <c r="K149" s="240"/>
      <c r="L149" s="240"/>
      <c r="M149" s="245"/>
      <c r="N149" s="246"/>
      <c r="O149" s="247"/>
      <c r="P149" s="247"/>
      <c r="Q149" s="247"/>
      <c r="R149" s="247"/>
      <c r="S149" s="247"/>
      <c r="T149" s="247"/>
      <c r="U149" s="247"/>
      <c r="V149" s="247"/>
      <c r="W149" s="247"/>
      <c r="X149" s="248"/>
      <c r="Y149" s="13"/>
      <c r="Z149" s="13"/>
      <c r="AA149" s="13"/>
      <c r="AB149" s="13"/>
      <c r="AC149" s="13"/>
      <c r="AD149" s="13"/>
      <c r="AE149" s="13"/>
      <c r="AT149" s="249" t="s">
        <v>128</v>
      </c>
      <c r="AU149" s="249" t="s">
        <v>83</v>
      </c>
      <c r="AV149" s="13" t="s">
        <v>123</v>
      </c>
      <c r="AW149" s="13" t="s">
        <v>5</v>
      </c>
      <c r="AX149" s="13" t="s">
        <v>83</v>
      </c>
      <c r="AY149" s="249" t="s">
        <v>117</v>
      </c>
    </row>
    <row r="150" s="2" customFormat="1">
      <c r="A150" s="36"/>
      <c r="B150" s="37"/>
      <c r="C150" s="250" t="s">
        <v>135</v>
      </c>
      <c r="D150" s="250" t="s">
        <v>131</v>
      </c>
      <c r="E150" s="251" t="s">
        <v>162</v>
      </c>
      <c r="F150" s="252" t="s">
        <v>163</v>
      </c>
      <c r="G150" s="253" t="s">
        <v>121</v>
      </c>
      <c r="H150" s="254">
        <v>243</v>
      </c>
      <c r="I150" s="255"/>
      <c r="J150" s="256"/>
      <c r="K150" s="257">
        <f>ROUND(P150*H150,2)</f>
        <v>0</v>
      </c>
      <c r="L150" s="252" t="s">
        <v>122</v>
      </c>
      <c r="M150" s="258"/>
      <c r="N150" s="259" t="s">
        <v>1</v>
      </c>
      <c r="O150" s="215" t="s">
        <v>38</v>
      </c>
      <c r="P150" s="216">
        <f>I150+J150</f>
        <v>0</v>
      </c>
      <c r="Q150" s="216">
        <f>ROUND(I150*H150,2)</f>
        <v>0</v>
      </c>
      <c r="R150" s="216">
        <f>ROUND(J150*H150,2)</f>
        <v>0</v>
      </c>
      <c r="S150" s="89"/>
      <c r="T150" s="217">
        <f>S150*H150</f>
        <v>0</v>
      </c>
      <c r="U150" s="217">
        <v>0.0058999999999999999</v>
      </c>
      <c r="V150" s="217">
        <f>U150*H150</f>
        <v>1.4337</v>
      </c>
      <c r="W150" s="217">
        <v>0</v>
      </c>
      <c r="X150" s="218">
        <f>W150*H150</f>
        <v>0</v>
      </c>
      <c r="Y150" s="36"/>
      <c r="Z150" s="36"/>
      <c r="AA150" s="36"/>
      <c r="AB150" s="36"/>
      <c r="AC150" s="36"/>
      <c r="AD150" s="36"/>
      <c r="AE150" s="36"/>
      <c r="AR150" s="219" t="s">
        <v>135</v>
      </c>
      <c r="AT150" s="219" t="s">
        <v>131</v>
      </c>
      <c r="AU150" s="219" t="s">
        <v>83</v>
      </c>
      <c r="AY150" s="15" t="s">
        <v>117</v>
      </c>
      <c r="BE150" s="220">
        <f>IF(O150="základní",K150,0)</f>
        <v>0</v>
      </c>
      <c r="BF150" s="220">
        <f>IF(O150="snížená",K150,0)</f>
        <v>0</v>
      </c>
      <c r="BG150" s="220">
        <f>IF(O150="zákl. přenesená",K150,0)</f>
        <v>0</v>
      </c>
      <c r="BH150" s="220">
        <f>IF(O150="sníž. přenesená",K150,0)</f>
        <v>0</v>
      </c>
      <c r="BI150" s="220">
        <f>IF(O150="nulová",K150,0)</f>
        <v>0</v>
      </c>
      <c r="BJ150" s="15" t="s">
        <v>83</v>
      </c>
      <c r="BK150" s="220">
        <f>ROUND(P150*H150,2)</f>
        <v>0</v>
      </c>
      <c r="BL150" s="15" t="s">
        <v>123</v>
      </c>
      <c r="BM150" s="219" t="s">
        <v>164</v>
      </c>
    </row>
    <row r="151" s="2" customFormat="1">
      <c r="A151" s="36"/>
      <c r="B151" s="37"/>
      <c r="C151" s="38"/>
      <c r="D151" s="221" t="s">
        <v>125</v>
      </c>
      <c r="E151" s="38"/>
      <c r="F151" s="222" t="s">
        <v>163</v>
      </c>
      <c r="G151" s="38"/>
      <c r="H151" s="38"/>
      <c r="I151" s="223"/>
      <c r="J151" s="223"/>
      <c r="K151" s="38"/>
      <c r="L151" s="38"/>
      <c r="M151" s="42"/>
      <c r="N151" s="224"/>
      <c r="O151" s="225"/>
      <c r="P151" s="89"/>
      <c r="Q151" s="89"/>
      <c r="R151" s="89"/>
      <c r="S151" s="89"/>
      <c r="T151" s="89"/>
      <c r="U151" s="89"/>
      <c r="V151" s="89"/>
      <c r="W151" s="89"/>
      <c r="X151" s="90"/>
      <c r="Y151" s="36"/>
      <c r="Z151" s="36"/>
      <c r="AA151" s="36"/>
      <c r="AB151" s="36"/>
      <c r="AC151" s="36"/>
      <c r="AD151" s="36"/>
      <c r="AE151" s="36"/>
      <c r="AT151" s="15" t="s">
        <v>125</v>
      </c>
      <c r="AU151" s="15" t="s">
        <v>83</v>
      </c>
    </row>
    <row r="152" s="12" customFormat="1">
      <c r="A152" s="12"/>
      <c r="B152" s="228"/>
      <c r="C152" s="229"/>
      <c r="D152" s="221" t="s">
        <v>128</v>
      </c>
      <c r="E152" s="230" t="s">
        <v>1</v>
      </c>
      <c r="F152" s="231" t="s">
        <v>165</v>
      </c>
      <c r="G152" s="229"/>
      <c r="H152" s="232">
        <v>243</v>
      </c>
      <c r="I152" s="233"/>
      <c r="J152" s="233"/>
      <c r="K152" s="229"/>
      <c r="L152" s="229"/>
      <c r="M152" s="234"/>
      <c r="N152" s="235"/>
      <c r="O152" s="236"/>
      <c r="P152" s="236"/>
      <c r="Q152" s="236"/>
      <c r="R152" s="236"/>
      <c r="S152" s="236"/>
      <c r="T152" s="236"/>
      <c r="U152" s="236"/>
      <c r="V152" s="236"/>
      <c r="W152" s="236"/>
      <c r="X152" s="237"/>
      <c r="Y152" s="12"/>
      <c r="Z152" s="12"/>
      <c r="AA152" s="12"/>
      <c r="AB152" s="12"/>
      <c r="AC152" s="12"/>
      <c r="AD152" s="12"/>
      <c r="AE152" s="12"/>
      <c r="AT152" s="238" t="s">
        <v>128</v>
      </c>
      <c r="AU152" s="238" t="s">
        <v>83</v>
      </c>
      <c r="AV152" s="12" t="s">
        <v>85</v>
      </c>
      <c r="AW152" s="12" t="s">
        <v>5</v>
      </c>
      <c r="AX152" s="12" t="s">
        <v>75</v>
      </c>
      <c r="AY152" s="238" t="s">
        <v>117</v>
      </c>
    </row>
    <row r="153" s="13" customFormat="1">
      <c r="A153" s="13"/>
      <c r="B153" s="239"/>
      <c r="C153" s="240"/>
      <c r="D153" s="221" t="s">
        <v>128</v>
      </c>
      <c r="E153" s="241" t="s">
        <v>1</v>
      </c>
      <c r="F153" s="242" t="s">
        <v>130</v>
      </c>
      <c r="G153" s="240"/>
      <c r="H153" s="243">
        <v>243</v>
      </c>
      <c r="I153" s="244"/>
      <c r="J153" s="244"/>
      <c r="K153" s="240"/>
      <c r="L153" s="240"/>
      <c r="M153" s="245"/>
      <c r="N153" s="246"/>
      <c r="O153" s="247"/>
      <c r="P153" s="247"/>
      <c r="Q153" s="247"/>
      <c r="R153" s="247"/>
      <c r="S153" s="247"/>
      <c r="T153" s="247"/>
      <c r="U153" s="247"/>
      <c r="V153" s="247"/>
      <c r="W153" s="247"/>
      <c r="X153" s="248"/>
      <c r="Y153" s="13"/>
      <c r="Z153" s="13"/>
      <c r="AA153" s="13"/>
      <c r="AB153" s="13"/>
      <c r="AC153" s="13"/>
      <c r="AD153" s="13"/>
      <c r="AE153" s="13"/>
      <c r="AT153" s="249" t="s">
        <v>128</v>
      </c>
      <c r="AU153" s="249" t="s">
        <v>83</v>
      </c>
      <c r="AV153" s="13" t="s">
        <v>123</v>
      </c>
      <c r="AW153" s="13" t="s">
        <v>5</v>
      </c>
      <c r="AX153" s="13" t="s">
        <v>83</v>
      </c>
      <c r="AY153" s="249" t="s">
        <v>117</v>
      </c>
    </row>
    <row r="154" s="2" customFormat="1" ht="33" customHeight="1">
      <c r="A154" s="36"/>
      <c r="B154" s="37"/>
      <c r="C154" s="207" t="s">
        <v>166</v>
      </c>
      <c r="D154" s="207" t="s">
        <v>118</v>
      </c>
      <c r="E154" s="208" t="s">
        <v>167</v>
      </c>
      <c r="F154" s="209" t="s">
        <v>168</v>
      </c>
      <c r="G154" s="210" t="s">
        <v>121</v>
      </c>
      <c r="H154" s="211">
        <v>81</v>
      </c>
      <c r="I154" s="212"/>
      <c r="J154" s="212"/>
      <c r="K154" s="213">
        <f>ROUND(P154*H154,2)</f>
        <v>0</v>
      </c>
      <c r="L154" s="209" t="s">
        <v>122</v>
      </c>
      <c r="M154" s="42"/>
      <c r="N154" s="214" t="s">
        <v>1</v>
      </c>
      <c r="O154" s="215" t="s">
        <v>38</v>
      </c>
      <c r="P154" s="216">
        <f>I154+J154</f>
        <v>0</v>
      </c>
      <c r="Q154" s="216">
        <f>ROUND(I154*H154,2)</f>
        <v>0</v>
      </c>
      <c r="R154" s="216">
        <f>ROUND(J154*H154,2)</f>
        <v>0</v>
      </c>
      <c r="S154" s="89"/>
      <c r="T154" s="217">
        <f>S154*H154</f>
        <v>0</v>
      </c>
      <c r="U154" s="217">
        <v>0.0020799999999999998</v>
      </c>
      <c r="V154" s="217">
        <f>U154*H154</f>
        <v>0.16847999999999999</v>
      </c>
      <c r="W154" s="217">
        <v>0</v>
      </c>
      <c r="X154" s="218">
        <f>W154*H154</f>
        <v>0</v>
      </c>
      <c r="Y154" s="36"/>
      <c r="Z154" s="36"/>
      <c r="AA154" s="36"/>
      <c r="AB154" s="36"/>
      <c r="AC154" s="36"/>
      <c r="AD154" s="36"/>
      <c r="AE154" s="36"/>
      <c r="AR154" s="219" t="s">
        <v>123</v>
      </c>
      <c r="AT154" s="219" t="s">
        <v>118</v>
      </c>
      <c r="AU154" s="219" t="s">
        <v>83</v>
      </c>
      <c r="AY154" s="15" t="s">
        <v>117</v>
      </c>
      <c r="BE154" s="220">
        <f>IF(O154="základní",K154,0)</f>
        <v>0</v>
      </c>
      <c r="BF154" s="220">
        <f>IF(O154="snížená",K154,0)</f>
        <v>0</v>
      </c>
      <c r="BG154" s="220">
        <f>IF(O154="zákl. přenesená",K154,0)</f>
        <v>0</v>
      </c>
      <c r="BH154" s="220">
        <f>IF(O154="sníž. přenesená",K154,0)</f>
        <v>0</v>
      </c>
      <c r="BI154" s="220">
        <f>IF(O154="nulová",K154,0)</f>
        <v>0</v>
      </c>
      <c r="BJ154" s="15" t="s">
        <v>83</v>
      </c>
      <c r="BK154" s="220">
        <f>ROUND(P154*H154,2)</f>
        <v>0</v>
      </c>
      <c r="BL154" s="15" t="s">
        <v>123</v>
      </c>
      <c r="BM154" s="219" t="s">
        <v>169</v>
      </c>
    </row>
    <row r="155" s="2" customFormat="1">
      <c r="A155" s="36"/>
      <c r="B155" s="37"/>
      <c r="C155" s="38"/>
      <c r="D155" s="221" t="s">
        <v>125</v>
      </c>
      <c r="E155" s="38"/>
      <c r="F155" s="222" t="s">
        <v>168</v>
      </c>
      <c r="G155" s="38"/>
      <c r="H155" s="38"/>
      <c r="I155" s="223"/>
      <c r="J155" s="223"/>
      <c r="K155" s="38"/>
      <c r="L155" s="38"/>
      <c r="M155" s="42"/>
      <c r="N155" s="224"/>
      <c r="O155" s="225"/>
      <c r="P155" s="89"/>
      <c r="Q155" s="89"/>
      <c r="R155" s="89"/>
      <c r="S155" s="89"/>
      <c r="T155" s="89"/>
      <c r="U155" s="89"/>
      <c r="V155" s="89"/>
      <c r="W155" s="89"/>
      <c r="X155" s="90"/>
      <c r="Y155" s="36"/>
      <c r="Z155" s="36"/>
      <c r="AA155" s="36"/>
      <c r="AB155" s="36"/>
      <c r="AC155" s="36"/>
      <c r="AD155" s="36"/>
      <c r="AE155" s="36"/>
      <c r="AT155" s="15" t="s">
        <v>125</v>
      </c>
      <c r="AU155" s="15" t="s">
        <v>83</v>
      </c>
    </row>
    <row r="156" s="2" customFormat="1">
      <c r="A156" s="36"/>
      <c r="B156" s="37"/>
      <c r="C156" s="38"/>
      <c r="D156" s="226" t="s">
        <v>126</v>
      </c>
      <c r="E156" s="38"/>
      <c r="F156" s="227" t="s">
        <v>170</v>
      </c>
      <c r="G156" s="38"/>
      <c r="H156" s="38"/>
      <c r="I156" s="223"/>
      <c r="J156" s="223"/>
      <c r="K156" s="38"/>
      <c r="L156" s="38"/>
      <c r="M156" s="42"/>
      <c r="N156" s="224"/>
      <c r="O156" s="225"/>
      <c r="P156" s="89"/>
      <c r="Q156" s="89"/>
      <c r="R156" s="89"/>
      <c r="S156" s="89"/>
      <c r="T156" s="89"/>
      <c r="U156" s="89"/>
      <c r="V156" s="89"/>
      <c r="W156" s="89"/>
      <c r="X156" s="90"/>
      <c r="Y156" s="36"/>
      <c r="Z156" s="36"/>
      <c r="AA156" s="36"/>
      <c r="AB156" s="36"/>
      <c r="AC156" s="36"/>
      <c r="AD156" s="36"/>
      <c r="AE156" s="36"/>
      <c r="AT156" s="15" t="s">
        <v>126</v>
      </c>
      <c r="AU156" s="15" t="s">
        <v>83</v>
      </c>
    </row>
    <row r="157" s="12" customFormat="1">
      <c r="A157" s="12"/>
      <c r="B157" s="228"/>
      <c r="C157" s="229"/>
      <c r="D157" s="221" t="s">
        <v>128</v>
      </c>
      <c r="E157" s="230" t="s">
        <v>1</v>
      </c>
      <c r="F157" s="231" t="s">
        <v>129</v>
      </c>
      <c r="G157" s="229"/>
      <c r="H157" s="232">
        <v>81</v>
      </c>
      <c r="I157" s="233"/>
      <c r="J157" s="233"/>
      <c r="K157" s="229"/>
      <c r="L157" s="229"/>
      <c r="M157" s="234"/>
      <c r="N157" s="235"/>
      <c r="O157" s="236"/>
      <c r="P157" s="236"/>
      <c r="Q157" s="236"/>
      <c r="R157" s="236"/>
      <c r="S157" s="236"/>
      <c r="T157" s="236"/>
      <c r="U157" s="236"/>
      <c r="V157" s="236"/>
      <c r="W157" s="236"/>
      <c r="X157" s="237"/>
      <c r="Y157" s="12"/>
      <c r="Z157" s="12"/>
      <c r="AA157" s="12"/>
      <c r="AB157" s="12"/>
      <c r="AC157" s="12"/>
      <c r="AD157" s="12"/>
      <c r="AE157" s="12"/>
      <c r="AT157" s="238" t="s">
        <v>128</v>
      </c>
      <c r="AU157" s="238" t="s">
        <v>83</v>
      </c>
      <c r="AV157" s="12" t="s">
        <v>85</v>
      </c>
      <c r="AW157" s="12" t="s">
        <v>5</v>
      </c>
      <c r="AX157" s="12" t="s">
        <v>75</v>
      </c>
      <c r="AY157" s="238" t="s">
        <v>117</v>
      </c>
    </row>
    <row r="158" s="13" customFormat="1">
      <c r="A158" s="13"/>
      <c r="B158" s="239"/>
      <c r="C158" s="240"/>
      <c r="D158" s="221" t="s">
        <v>128</v>
      </c>
      <c r="E158" s="241" t="s">
        <v>1</v>
      </c>
      <c r="F158" s="242" t="s">
        <v>130</v>
      </c>
      <c r="G158" s="240"/>
      <c r="H158" s="243">
        <v>81</v>
      </c>
      <c r="I158" s="244"/>
      <c r="J158" s="244"/>
      <c r="K158" s="240"/>
      <c r="L158" s="240"/>
      <c r="M158" s="245"/>
      <c r="N158" s="246"/>
      <c r="O158" s="247"/>
      <c r="P158" s="247"/>
      <c r="Q158" s="247"/>
      <c r="R158" s="247"/>
      <c r="S158" s="247"/>
      <c r="T158" s="247"/>
      <c r="U158" s="247"/>
      <c r="V158" s="247"/>
      <c r="W158" s="247"/>
      <c r="X158" s="248"/>
      <c r="Y158" s="13"/>
      <c r="Z158" s="13"/>
      <c r="AA158" s="13"/>
      <c r="AB158" s="13"/>
      <c r="AC158" s="13"/>
      <c r="AD158" s="13"/>
      <c r="AE158" s="13"/>
      <c r="AT158" s="249" t="s">
        <v>128</v>
      </c>
      <c r="AU158" s="249" t="s">
        <v>83</v>
      </c>
      <c r="AV158" s="13" t="s">
        <v>123</v>
      </c>
      <c r="AW158" s="13" t="s">
        <v>5</v>
      </c>
      <c r="AX158" s="13" t="s">
        <v>83</v>
      </c>
      <c r="AY158" s="249" t="s">
        <v>117</v>
      </c>
    </row>
    <row r="159" s="2" customFormat="1" ht="37.8" customHeight="1">
      <c r="A159" s="36"/>
      <c r="B159" s="37"/>
      <c r="C159" s="207" t="s">
        <v>171</v>
      </c>
      <c r="D159" s="207" t="s">
        <v>118</v>
      </c>
      <c r="E159" s="208" t="s">
        <v>172</v>
      </c>
      <c r="F159" s="209" t="s">
        <v>173</v>
      </c>
      <c r="G159" s="210" t="s">
        <v>174</v>
      </c>
      <c r="H159" s="211">
        <v>162</v>
      </c>
      <c r="I159" s="212"/>
      <c r="J159" s="212"/>
      <c r="K159" s="213">
        <f>ROUND(P159*H159,2)</f>
        <v>0</v>
      </c>
      <c r="L159" s="209" t="s">
        <v>122</v>
      </c>
      <c r="M159" s="42"/>
      <c r="N159" s="214" t="s">
        <v>1</v>
      </c>
      <c r="O159" s="215" t="s">
        <v>38</v>
      </c>
      <c r="P159" s="216">
        <f>I159+J159</f>
        <v>0</v>
      </c>
      <c r="Q159" s="216">
        <f>ROUND(I159*H159,2)</f>
        <v>0</v>
      </c>
      <c r="R159" s="216">
        <f>ROUND(J159*H159,2)</f>
        <v>0</v>
      </c>
      <c r="S159" s="89"/>
      <c r="T159" s="217">
        <f>S159*H159</f>
        <v>0</v>
      </c>
      <c r="U159" s="217">
        <v>0</v>
      </c>
      <c r="V159" s="217">
        <f>U159*H159</f>
        <v>0</v>
      </c>
      <c r="W159" s="217">
        <v>0</v>
      </c>
      <c r="X159" s="218">
        <f>W159*H159</f>
        <v>0</v>
      </c>
      <c r="Y159" s="36"/>
      <c r="Z159" s="36"/>
      <c r="AA159" s="36"/>
      <c r="AB159" s="36"/>
      <c r="AC159" s="36"/>
      <c r="AD159" s="36"/>
      <c r="AE159" s="36"/>
      <c r="AR159" s="219" t="s">
        <v>123</v>
      </c>
      <c r="AT159" s="219" t="s">
        <v>118</v>
      </c>
      <c r="AU159" s="219" t="s">
        <v>83</v>
      </c>
      <c r="AY159" s="15" t="s">
        <v>117</v>
      </c>
      <c r="BE159" s="220">
        <f>IF(O159="základní",K159,0)</f>
        <v>0</v>
      </c>
      <c r="BF159" s="220">
        <f>IF(O159="snížená",K159,0)</f>
        <v>0</v>
      </c>
      <c r="BG159" s="220">
        <f>IF(O159="zákl. přenesená",K159,0)</f>
        <v>0</v>
      </c>
      <c r="BH159" s="220">
        <f>IF(O159="sníž. přenesená",K159,0)</f>
        <v>0</v>
      </c>
      <c r="BI159" s="220">
        <f>IF(O159="nulová",K159,0)</f>
        <v>0</v>
      </c>
      <c r="BJ159" s="15" t="s">
        <v>83</v>
      </c>
      <c r="BK159" s="220">
        <f>ROUND(P159*H159,2)</f>
        <v>0</v>
      </c>
      <c r="BL159" s="15" t="s">
        <v>123</v>
      </c>
      <c r="BM159" s="219" t="s">
        <v>175</v>
      </c>
    </row>
    <row r="160" s="2" customFormat="1">
      <c r="A160" s="36"/>
      <c r="B160" s="37"/>
      <c r="C160" s="38"/>
      <c r="D160" s="221" t="s">
        <v>125</v>
      </c>
      <c r="E160" s="38"/>
      <c r="F160" s="222" t="s">
        <v>173</v>
      </c>
      <c r="G160" s="38"/>
      <c r="H160" s="38"/>
      <c r="I160" s="223"/>
      <c r="J160" s="223"/>
      <c r="K160" s="38"/>
      <c r="L160" s="38"/>
      <c r="M160" s="42"/>
      <c r="N160" s="224"/>
      <c r="O160" s="225"/>
      <c r="P160" s="89"/>
      <c r="Q160" s="89"/>
      <c r="R160" s="89"/>
      <c r="S160" s="89"/>
      <c r="T160" s="89"/>
      <c r="U160" s="89"/>
      <c r="V160" s="89"/>
      <c r="W160" s="89"/>
      <c r="X160" s="90"/>
      <c r="Y160" s="36"/>
      <c r="Z160" s="36"/>
      <c r="AA160" s="36"/>
      <c r="AB160" s="36"/>
      <c r="AC160" s="36"/>
      <c r="AD160" s="36"/>
      <c r="AE160" s="36"/>
      <c r="AT160" s="15" t="s">
        <v>125</v>
      </c>
      <c r="AU160" s="15" t="s">
        <v>83</v>
      </c>
    </row>
    <row r="161" s="2" customFormat="1">
      <c r="A161" s="36"/>
      <c r="B161" s="37"/>
      <c r="C161" s="38"/>
      <c r="D161" s="226" t="s">
        <v>126</v>
      </c>
      <c r="E161" s="38"/>
      <c r="F161" s="227" t="s">
        <v>176</v>
      </c>
      <c r="G161" s="38"/>
      <c r="H161" s="38"/>
      <c r="I161" s="223"/>
      <c r="J161" s="223"/>
      <c r="K161" s="38"/>
      <c r="L161" s="38"/>
      <c r="M161" s="42"/>
      <c r="N161" s="224"/>
      <c r="O161" s="225"/>
      <c r="P161" s="89"/>
      <c r="Q161" s="89"/>
      <c r="R161" s="89"/>
      <c r="S161" s="89"/>
      <c r="T161" s="89"/>
      <c r="U161" s="89"/>
      <c r="V161" s="89"/>
      <c r="W161" s="89"/>
      <c r="X161" s="90"/>
      <c r="Y161" s="36"/>
      <c r="Z161" s="36"/>
      <c r="AA161" s="36"/>
      <c r="AB161" s="36"/>
      <c r="AC161" s="36"/>
      <c r="AD161" s="36"/>
      <c r="AE161" s="36"/>
      <c r="AT161" s="15" t="s">
        <v>126</v>
      </c>
      <c r="AU161" s="15" t="s">
        <v>83</v>
      </c>
    </row>
    <row r="162" s="12" customFormat="1">
      <c r="A162" s="12"/>
      <c r="B162" s="228"/>
      <c r="C162" s="229"/>
      <c r="D162" s="221" t="s">
        <v>128</v>
      </c>
      <c r="E162" s="230" t="s">
        <v>1</v>
      </c>
      <c r="F162" s="231" t="s">
        <v>177</v>
      </c>
      <c r="G162" s="229"/>
      <c r="H162" s="232">
        <v>162</v>
      </c>
      <c r="I162" s="233"/>
      <c r="J162" s="233"/>
      <c r="K162" s="229"/>
      <c r="L162" s="229"/>
      <c r="M162" s="234"/>
      <c r="N162" s="235"/>
      <c r="O162" s="236"/>
      <c r="P162" s="236"/>
      <c r="Q162" s="236"/>
      <c r="R162" s="236"/>
      <c r="S162" s="236"/>
      <c r="T162" s="236"/>
      <c r="U162" s="236"/>
      <c r="V162" s="236"/>
      <c r="W162" s="236"/>
      <c r="X162" s="237"/>
      <c r="Y162" s="12"/>
      <c r="Z162" s="12"/>
      <c r="AA162" s="12"/>
      <c r="AB162" s="12"/>
      <c r="AC162" s="12"/>
      <c r="AD162" s="12"/>
      <c r="AE162" s="12"/>
      <c r="AT162" s="238" t="s">
        <v>128</v>
      </c>
      <c r="AU162" s="238" t="s">
        <v>83</v>
      </c>
      <c r="AV162" s="12" t="s">
        <v>85</v>
      </c>
      <c r="AW162" s="12" t="s">
        <v>5</v>
      </c>
      <c r="AX162" s="12" t="s">
        <v>75</v>
      </c>
      <c r="AY162" s="238" t="s">
        <v>117</v>
      </c>
    </row>
    <row r="163" s="13" customFormat="1">
      <c r="A163" s="13"/>
      <c r="B163" s="239"/>
      <c r="C163" s="240"/>
      <c r="D163" s="221" t="s">
        <v>128</v>
      </c>
      <c r="E163" s="241" t="s">
        <v>1</v>
      </c>
      <c r="F163" s="242" t="s">
        <v>130</v>
      </c>
      <c r="G163" s="240"/>
      <c r="H163" s="243">
        <v>162</v>
      </c>
      <c r="I163" s="244"/>
      <c r="J163" s="244"/>
      <c r="K163" s="240"/>
      <c r="L163" s="240"/>
      <c r="M163" s="245"/>
      <c r="N163" s="246"/>
      <c r="O163" s="247"/>
      <c r="P163" s="247"/>
      <c r="Q163" s="247"/>
      <c r="R163" s="247"/>
      <c r="S163" s="247"/>
      <c r="T163" s="247"/>
      <c r="U163" s="247"/>
      <c r="V163" s="247"/>
      <c r="W163" s="247"/>
      <c r="X163" s="248"/>
      <c r="Y163" s="13"/>
      <c r="Z163" s="13"/>
      <c r="AA163" s="13"/>
      <c r="AB163" s="13"/>
      <c r="AC163" s="13"/>
      <c r="AD163" s="13"/>
      <c r="AE163" s="13"/>
      <c r="AT163" s="249" t="s">
        <v>128</v>
      </c>
      <c r="AU163" s="249" t="s">
        <v>83</v>
      </c>
      <c r="AV163" s="13" t="s">
        <v>123</v>
      </c>
      <c r="AW163" s="13" t="s">
        <v>5</v>
      </c>
      <c r="AX163" s="13" t="s">
        <v>83</v>
      </c>
      <c r="AY163" s="249" t="s">
        <v>117</v>
      </c>
    </row>
    <row r="164" s="2" customFormat="1" ht="24.15" customHeight="1">
      <c r="A164" s="36"/>
      <c r="B164" s="37"/>
      <c r="C164" s="207" t="s">
        <v>178</v>
      </c>
      <c r="D164" s="207" t="s">
        <v>118</v>
      </c>
      <c r="E164" s="208" t="s">
        <v>179</v>
      </c>
      <c r="F164" s="209" t="s">
        <v>180</v>
      </c>
      <c r="G164" s="210" t="s">
        <v>121</v>
      </c>
      <c r="H164" s="211">
        <v>81</v>
      </c>
      <c r="I164" s="212"/>
      <c r="J164" s="212"/>
      <c r="K164" s="213">
        <f>ROUND(P164*H164,2)</f>
        <v>0</v>
      </c>
      <c r="L164" s="209" t="s">
        <v>122</v>
      </c>
      <c r="M164" s="42"/>
      <c r="N164" s="214" t="s">
        <v>1</v>
      </c>
      <c r="O164" s="215" t="s">
        <v>38</v>
      </c>
      <c r="P164" s="216">
        <f>I164+J164</f>
        <v>0</v>
      </c>
      <c r="Q164" s="216">
        <f>ROUND(I164*H164,2)</f>
        <v>0</v>
      </c>
      <c r="R164" s="216">
        <f>ROUND(J164*H164,2)</f>
        <v>0</v>
      </c>
      <c r="S164" s="89"/>
      <c r="T164" s="217">
        <f>S164*H164</f>
        <v>0</v>
      </c>
      <c r="U164" s="217">
        <v>0</v>
      </c>
      <c r="V164" s="217">
        <f>U164*H164</f>
        <v>0</v>
      </c>
      <c r="W164" s="217">
        <v>0</v>
      </c>
      <c r="X164" s="218">
        <f>W164*H164</f>
        <v>0</v>
      </c>
      <c r="Y164" s="36"/>
      <c r="Z164" s="36"/>
      <c r="AA164" s="36"/>
      <c r="AB164" s="36"/>
      <c r="AC164" s="36"/>
      <c r="AD164" s="36"/>
      <c r="AE164" s="36"/>
      <c r="AR164" s="219" t="s">
        <v>123</v>
      </c>
      <c r="AT164" s="219" t="s">
        <v>118</v>
      </c>
      <c r="AU164" s="219" t="s">
        <v>83</v>
      </c>
      <c r="AY164" s="15" t="s">
        <v>117</v>
      </c>
      <c r="BE164" s="220">
        <f>IF(O164="základní",K164,0)</f>
        <v>0</v>
      </c>
      <c r="BF164" s="220">
        <f>IF(O164="snížená",K164,0)</f>
        <v>0</v>
      </c>
      <c r="BG164" s="220">
        <f>IF(O164="zákl. přenesená",K164,0)</f>
        <v>0</v>
      </c>
      <c r="BH164" s="220">
        <f>IF(O164="sníž. přenesená",K164,0)</f>
        <v>0</v>
      </c>
      <c r="BI164" s="220">
        <f>IF(O164="nulová",K164,0)</f>
        <v>0</v>
      </c>
      <c r="BJ164" s="15" t="s">
        <v>83</v>
      </c>
      <c r="BK164" s="220">
        <f>ROUND(P164*H164,2)</f>
        <v>0</v>
      </c>
      <c r="BL164" s="15" t="s">
        <v>123</v>
      </c>
      <c r="BM164" s="219" t="s">
        <v>181</v>
      </c>
    </row>
    <row r="165" s="2" customFormat="1">
      <c r="A165" s="36"/>
      <c r="B165" s="37"/>
      <c r="C165" s="38"/>
      <c r="D165" s="221" t="s">
        <v>125</v>
      </c>
      <c r="E165" s="38"/>
      <c r="F165" s="222" t="s">
        <v>180</v>
      </c>
      <c r="G165" s="38"/>
      <c r="H165" s="38"/>
      <c r="I165" s="223"/>
      <c r="J165" s="223"/>
      <c r="K165" s="38"/>
      <c r="L165" s="38"/>
      <c r="M165" s="42"/>
      <c r="N165" s="224"/>
      <c r="O165" s="225"/>
      <c r="P165" s="89"/>
      <c r="Q165" s="89"/>
      <c r="R165" s="89"/>
      <c r="S165" s="89"/>
      <c r="T165" s="89"/>
      <c r="U165" s="89"/>
      <c r="V165" s="89"/>
      <c r="W165" s="89"/>
      <c r="X165" s="90"/>
      <c r="Y165" s="36"/>
      <c r="Z165" s="36"/>
      <c r="AA165" s="36"/>
      <c r="AB165" s="36"/>
      <c r="AC165" s="36"/>
      <c r="AD165" s="36"/>
      <c r="AE165" s="36"/>
      <c r="AT165" s="15" t="s">
        <v>125</v>
      </c>
      <c r="AU165" s="15" t="s">
        <v>83</v>
      </c>
    </row>
    <row r="166" s="2" customFormat="1">
      <c r="A166" s="36"/>
      <c r="B166" s="37"/>
      <c r="C166" s="38"/>
      <c r="D166" s="226" t="s">
        <v>126</v>
      </c>
      <c r="E166" s="38"/>
      <c r="F166" s="227" t="s">
        <v>182</v>
      </c>
      <c r="G166" s="38"/>
      <c r="H166" s="38"/>
      <c r="I166" s="223"/>
      <c r="J166" s="223"/>
      <c r="K166" s="38"/>
      <c r="L166" s="38"/>
      <c r="M166" s="42"/>
      <c r="N166" s="224"/>
      <c r="O166" s="225"/>
      <c r="P166" s="89"/>
      <c r="Q166" s="89"/>
      <c r="R166" s="89"/>
      <c r="S166" s="89"/>
      <c r="T166" s="89"/>
      <c r="U166" s="89"/>
      <c r="V166" s="89"/>
      <c r="W166" s="89"/>
      <c r="X166" s="90"/>
      <c r="Y166" s="36"/>
      <c r="Z166" s="36"/>
      <c r="AA166" s="36"/>
      <c r="AB166" s="36"/>
      <c r="AC166" s="36"/>
      <c r="AD166" s="36"/>
      <c r="AE166" s="36"/>
      <c r="AT166" s="15" t="s">
        <v>126</v>
      </c>
      <c r="AU166" s="15" t="s">
        <v>83</v>
      </c>
    </row>
    <row r="167" s="12" customFormat="1">
      <c r="A167" s="12"/>
      <c r="B167" s="228"/>
      <c r="C167" s="229"/>
      <c r="D167" s="221" t="s">
        <v>128</v>
      </c>
      <c r="E167" s="230" t="s">
        <v>1</v>
      </c>
      <c r="F167" s="231" t="s">
        <v>129</v>
      </c>
      <c r="G167" s="229"/>
      <c r="H167" s="232">
        <v>81</v>
      </c>
      <c r="I167" s="233"/>
      <c r="J167" s="233"/>
      <c r="K167" s="229"/>
      <c r="L167" s="229"/>
      <c r="M167" s="234"/>
      <c r="N167" s="235"/>
      <c r="O167" s="236"/>
      <c r="P167" s="236"/>
      <c r="Q167" s="236"/>
      <c r="R167" s="236"/>
      <c r="S167" s="236"/>
      <c r="T167" s="236"/>
      <c r="U167" s="236"/>
      <c r="V167" s="236"/>
      <c r="W167" s="236"/>
      <c r="X167" s="237"/>
      <c r="Y167" s="12"/>
      <c r="Z167" s="12"/>
      <c r="AA167" s="12"/>
      <c r="AB167" s="12"/>
      <c r="AC167" s="12"/>
      <c r="AD167" s="12"/>
      <c r="AE167" s="12"/>
      <c r="AT167" s="238" t="s">
        <v>128</v>
      </c>
      <c r="AU167" s="238" t="s">
        <v>83</v>
      </c>
      <c r="AV167" s="12" t="s">
        <v>85</v>
      </c>
      <c r="AW167" s="12" t="s">
        <v>5</v>
      </c>
      <c r="AX167" s="12" t="s">
        <v>75</v>
      </c>
      <c r="AY167" s="238" t="s">
        <v>117</v>
      </c>
    </row>
    <row r="168" s="13" customFormat="1">
      <c r="A168" s="13"/>
      <c r="B168" s="239"/>
      <c r="C168" s="240"/>
      <c r="D168" s="221" t="s">
        <v>128</v>
      </c>
      <c r="E168" s="241" t="s">
        <v>1</v>
      </c>
      <c r="F168" s="242" t="s">
        <v>130</v>
      </c>
      <c r="G168" s="240"/>
      <c r="H168" s="243">
        <v>81</v>
      </c>
      <c r="I168" s="244"/>
      <c r="J168" s="244"/>
      <c r="K168" s="240"/>
      <c r="L168" s="240"/>
      <c r="M168" s="245"/>
      <c r="N168" s="246"/>
      <c r="O168" s="247"/>
      <c r="P168" s="247"/>
      <c r="Q168" s="247"/>
      <c r="R168" s="247"/>
      <c r="S168" s="247"/>
      <c r="T168" s="247"/>
      <c r="U168" s="247"/>
      <c r="V168" s="247"/>
      <c r="W168" s="247"/>
      <c r="X168" s="248"/>
      <c r="Y168" s="13"/>
      <c r="Z168" s="13"/>
      <c r="AA168" s="13"/>
      <c r="AB168" s="13"/>
      <c r="AC168" s="13"/>
      <c r="AD168" s="13"/>
      <c r="AE168" s="13"/>
      <c r="AT168" s="249" t="s">
        <v>128</v>
      </c>
      <c r="AU168" s="249" t="s">
        <v>83</v>
      </c>
      <c r="AV168" s="13" t="s">
        <v>123</v>
      </c>
      <c r="AW168" s="13" t="s">
        <v>5</v>
      </c>
      <c r="AX168" s="13" t="s">
        <v>83</v>
      </c>
      <c r="AY168" s="249" t="s">
        <v>117</v>
      </c>
    </row>
    <row r="169" s="2" customFormat="1" ht="24.15" customHeight="1">
      <c r="A169" s="36"/>
      <c r="B169" s="37"/>
      <c r="C169" s="250" t="s">
        <v>183</v>
      </c>
      <c r="D169" s="250" t="s">
        <v>131</v>
      </c>
      <c r="E169" s="251" t="s">
        <v>184</v>
      </c>
      <c r="F169" s="252" t="s">
        <v>185</v>
      </c>
      <c r="G169" s="253" t="s">
        <v>186</v>
      </c>
      <c r="H169" s="254">
        <v>13.6</v>
      </c>
      <c r="I169" s="255"/>
      <c r="J169" s="256"/>
      <c r="K169" s="257">
        <f>ROUND(P169*H169,2)</f>
        <v>0</v>
      </c>
      <c r="L169" s="252" t="s">
        <v>122</v>
      </c>
      <c r="M169" s="258"/>
      <c r="N169" s="259" t="s">
        <v>1</v>
      </c>
      <c r="O169" s="215" t="s">
        <v>38</v>
      </c>
      <c r="P169" s="216">
        <f>I169+J169</f>
        <v>0</v>
      </c>
      <c r="Q169" s="216">
        <f>ROUND(I169*H169,2)</f>
        <v>0</v>
      </c>
      <c r="R169" s="216">
        <f>ROUND(J169*H169,2)</f>
        <v>0</v>
      </c>
      <c r="S169" s="89"/>
      <c r="T169" s="217">
        <f>S169*H169</f>
        <v>0</v>
      </c>
      <c r="U169" s="217">
        <v>0.001</v>
      </c>
      <c r="V169" s="217">
        <f>U169*H169</f>
        <v>0.013599999999999999</v>
      </c>
      <c r="W169" s="217">
        <v>0</v>
      </c>
      <c r="X169" s="218">
        <f>W169*H169</f>
        <v>0</v>
      </c>
      <c r="Y169" s="36"/>
      <c r="Z169" s="36"/>
      <c r="AA169" s="36"/>
      <c r="AB169" s="36"/>
      <c r="AC169" s="36"/>
      <c r="AD169" s="36"/>
      <c r="AE169" s="36"/>
      <c r="AR169" s="219" t="s">
        <v>135</v>
      </c>
      <c r="AT169" s="219" t="s">
        <v>131</v>
      </c>
      <c r="AU169" s="219" t="s">
        <v>83</v>
      </c>
      <c r="AY169" s="15" t="s">
        <v>117</v>
      </c>
      <c r="BE169" s="220">
        <f>IF(O169="základní",K169,0)</f>
        <v>0</v>
      </c>
      <c r="BF169" s="220">
        <f>IF(O169="snížená",K169,0)</f>
        <v>0</v>
      </c>
      <c r="BG169" s="220">
        <f>IF(O169="zákl. přenesená",K169,0)</f>
        <v>0</v>
      </c>
      <c r="BH169" s="220">
        <f>IF(O169="sníž. přenesená",K169,0)</f>
        <v>0</v>
      </c>
      <c r="BI169" s="220">
        <f>IF(O169="nulová",K169,0)</f>
        <v>0</v>
      </c>
      <c r="BJ169" s="15" t="s">
        <v>83</v>
      </c>
      <c r="BK169" s="220">
        <f>ROUND(P169*H169,2)</f>
        <v>0</v>
      </c>
      <c r="BL169" s="15" t="s">
        <v>123</v>
      </c>
      <c r="BM169" s="219" t="s">
        <v>187</v>
      </c>
    </row>
    <row r="170" s="2" customFormat="1">
      <c r="A170" s="36"/>
      <c r="B170" s="37"/>
      <c r="C170" s="38"/>
      <c r="D170" s="221" t="s">
        <v>125</v>
      </c>
      <c r="E170" s="38"/>
      <c r="F170" s="222" t="s">
        <v>185</v>
      </c>
      <c r="G170" s="38"/>
      <c r="H170" s="38"/>
      <c r="I170" s="223"/>
      <c r="J170" s="223"/>
      <c r="K170" s="38"/>
      <c r="L170" s="38"/>
      <c r="M170" s="42"/>
      <c r="N170" s="224"/>
      <c r="O170" s="225"/>
      <c r="P170" s="89"/>
      <c r="Q170" s="89"/>
      <c r="R170" s="89"/>
      <c r="S170" s="89"/>
      <c r="T170" s="89"/>
      <c r="U170" s="89"/>
      <c r="V170" s="89"/>
      <c r="W170" s="89"/>
      <c r="X170" s="90"/>
      <c r="Y170" s="36"/>
      <c r="Z170" s="36"/>
      <c r="AA170" s="36"/>
      <c r="AB170" s="36"/>
      <c r="AC170" s="36"/>
      <c r="AD170" s="36"/>
      <c r="AE170" s="36"/>
      <c r="AT170" s="15" t="s">
        <v>125</v>
      </c>
      <c r="AU170" s="15" t="s">
        <v>83</v>
      </c>
    </row>
    <row r="171" s="12" customFormat="1">
      <c r="A171" s="12"/>
      <c r="B171" s="228"/>
      <c r="C171" s="229"/>
      <c r="D171" s="221" t="s">
        <v>128</v>
      </c>
      <c r="E171" s="230" t="s">
        <v>1</v>
      </c>
      <c r="F171" s="231" t="s">
        <v>188</v>
      </c>
      <c r="G171" s="229"/>
      <c r="H171" s="232">
        <v>13.6</v>
      </c>
      <c r="I171" s="233"/>
      <c r="J171" s="233"/>
      <c r="K171" s="229"/>
      <c r="L171" s="229"/>
      <c r="M171" s="234"/>
      <c r="N171" s="235"/>
      <c r="O171" s="236"/>
      <c r="P171" s="236"/>
      <c r="Q171" s="236"/>
      <c r="R171" s="236"/>
      <c r="S171" s="236"/>
      <c r="T171" s="236"/>
      <c r="U171" s="236"/>
      <c r="V171" s="236"/>
      <c r="W171" s="236"/>
      <c r="X171" s="237"/>
      <c r="Y171" s="12"/>
      <c r="Z171" s="12"/>
      <c r="AA171" s="12"/>
      <c r="AB171" s="12"/>
      <c r="AC171" s="12"/>
      <c r="AD171" s="12"/>
      <c r="AE171" s="12"/>
      <c r="AT171" s="238" t="s">
        <v>128</v>
      </c>
      <c r="AU171" s="238" t="s">
        <v>83</v>
      </c>
      <c r="AV171" s="12" t="s">
        <v>85</v>
      </c>
      <c r="AW171" s="12" t="s">
        <v>5</v>
      </c>
      <c r="AX171" s="12" t="s">
        <v>75</v>
      </c>
      <c r="AY171" s="238" t="s">
        <v>117</v>
      </c>
    </row>
    <row r="172" s="13" customFormat="1">
      <c r="A172" s="13"/>
      <c r="B172" s="239"/>
      <c r="C172" s="240"/>
      <c r="D172" s="221" t="s">
        <v>128</v>
      </c>
      <c r="E172" s="241" t="s">
        <v>1</v>
      </c>
      <c r="F172" s="242" t="s">
        <v>130</v>
      </c>
      <c r="G172" s="240"/>
      <c r="H172" s="243">
        <v>13.6</v>
      </c>
      <c r="I172" s="244"/>
      <c r="J172" s="244"/>
      <c r="K172" s="240"/>
      <c r="L172" s="240"/>
      <c r="M172" s="245"/>
      <c r="N172" s="246"/>
      <c r="O172" s="247"/>
      <c r="P172" s="247"/>
      <c r="Q172" s="247"/>
      <c r="R172" s="247"/>
      <c r="S172" s="247"/>
      <c r="T172" s="247"/>
      <c r="U172" s="247"/>
      <c r="V172" s="247"/>
      <c r="W172" s="247"/>
      <c r="X172" s="248"/>
      <c r="Y172" s="13"/>
      <c r="Z172" s="13"/>
      <c r="AA172" s="13"/>
      <c r="AB172" s="13"/>
      <c r="AC172" s="13"/>
      <c r="AD172" s="13"/>
      <c r="AE172" s="13"/>
      <c r="AT172" s="249" t="s">
        <v>128</v>
      </c>
      <c r="AU172" s="249" t="s">
        <v>83</v>
      </c>
      <c r="AV172" s="13" t="s">
        <v>123</v>
      </c>
      <c r="AW172" s="13" t="s">
        <v>5</v>
      </c>
      <c r="AX172" s="13" t="s">
        <v>83</v>
      </c>
      <c r="AY172" s="249" t="s">
        <v>117</v>
      </c>
    </row>
    <row r="173" s="2" customFormat="1" ht="24.15" customHeight="1">
      <c r="A173" s="36"/>
      <c r="B173" s="37"/>
      <c r="C173" s="250" t="s">
        <v>189</v>
      </c>
      <c r="D173" s="250" t="s">
        <v>131</v>
      </c>
      <c r="E173" s="251" t="s">
        <v>190</v>
      </c>
      <c r="F173" s="252" t="s">
        <v>191</v>
      </c>
      <c r="G173" s="253" t="s">
        <v>186</v>
      </c>
      <c r="H173" s="254">
        <v>6.7999999999999998</v>
      </c>
      <c r="I173" s="255"/>
      <c r="J173" s="256"/>
      <c r="K173" s="257">
        <f>ROUND(P173*H173,2)</f>
        <v>0</v>
      </c>
      <c r="L173" s="252" t="s">
        <v>122</v>
      </c>
      <c r="M173" s="258"/>
      <c r="N173" s="259" t="s">
        <v>1</v>
      </c>
      <c r="O173" s="215" t="s">
        <v>38</v>
      </c>
      <c r="P173" s="216">
        <f>I173+J173</f>
        <v>0</v>
      </c>
      <c r="Q173" s="216">
        <f>ROUND(I173*H173,2)</f>
        <v>0</v>
      </c>
      <c r="R173" s="216">
        <f>ROUND(J173*H173,2)</f>
        <v>0</v>
      </c>
      <c r="S173" s="89"/>
      <c r="T173" s="217">
        <f>S173*H173</f>
        <v>0</v>
      </c>
      <c r="U173" s="217">
        <v>0.001</v>
      </c>
      <c r="V173" s="217">
        <f>U173*H173</f>
        <v>0.0067999999999999996</v>
      </c>
      <c r="W173" s="217">
        <v>0</v>
      </c>
      <c r="X173" s="218">
        <f>W173*H173</f>
        <v>0</v>
      </c>
      <c r="Y173" s="36"/>
      <c r="Z173" s="36"/>
      <c r="AA173" s="36"/>
      <c r="AB173" s="36"/>
      <c r="AC173" s="36"/>
      <c r="AD173" s="36"/>
      <c r="AE173" s="36"/>
      <c r="AR173" s="219" t="s">
        <v>135</v>
      </c>
      <c r="AT173" s="219" t="s">
        <v>131</v>
      </c>
      <c r="AU173" s="219" t="s">
        <v>83</v>
      </c>
      <c r="AY173" s="15" t="s">
        <v>117</v>
      </c>
      <c r="BE173" s="220">
        <f>IF(O173="základní",K173,0)</f>
        <v>0</v>
      </c>
      <c r="BF173" s="220">
        <f>IF(O173="snížená",K173,0)</f>
        <v>0</v>
      </c>
      <c r="BG173" s="220">
        <f>IF(O173="zákl. přenesená",K173,0)</f>
        <v>0</v>
      </c>
      <c r="BH173" s="220">
        <f>IF(O173="sníž. přenesená",K173,0)</f>
        <v>0</v>
      </c>
      <c r="BI173" s="220">
        <f>IF(O173="nulová",K173,0)</f>
        <v>0</v>
      </c>
      <c r="BJ173" s="15" t="s">
        <v>83</v>
      </c>
      <c r="BK173" s="220">
        <f>ROUND(P173*H173,2)</f>
        <v>0</v>
      </c>
      <c r="BL173" s="15" t="s">
        <v>123</v>
      </c>
      <c r="BM173" s="219" t="s">
        <v>192</v>
      </c>
    </row>
    <row r="174" s="2" customFormat="1">
      <c r="A174" s="36"/>
      <c r="B174" s="37"/>
      <c r="C174" s="38"/>
      <c r="D174" s="221" t="s">
        <v>125</v>
      </c>
      <c r="E174" s="38"/>
      <c r="F174" s="222" t="s">
        <v>191</v>
      </c>
      <c r="G174" s="38"/>
      <c r="H174" s="38"/>
      <c r="I174" s="223"/>
      <c r="J174" s="223"/>
      <c r="K174" s="38"/>
      <c r="L174" s="38"/>
      <c r="M174" s="42"/>
      <c r="N174" s="224"/>
      <c r="O174" s="225"/>
      <c r="P174" s="89"/>
      <c r="Q174" s="89"/>
      <c r="R174" s="89"/>
      <c r="S174" s="89"/>
      <c r="T174" s="89"/>
      <c r="U174" s="89"/>
      <c r="V174" s="89"/>
      <c r="W174" s="89"/>
      <c r="X174" s="90"/>
      <c r="Y174" s="36"/>
      <c r="Z174" s="36"/>
      <c r="AA174" s="36"/>
      <c r="AB174" s="36"/>
      <c r="AC174" s="36"/>
      <c r="AD174" s="36"/>
      <c r="AE174" s="36"/>
      <c r="AT174" s="15" t="s">
        <v>125</v>
      </c>
      <c r="AU174" s="15" t="s">
        <v>83</v>
      </c>
    </row>
    <row r="175" s="12" customFormat="1">
      <c r="A175" s="12"/>
      <c r="B175" s="228"/>
      <c r="C175" s="229"/>
      <c r="D175" s="221" t="s">
        <v>128</v>
      </c>
      <c r="E175" s="230" t="s">
        <v>1</v>
      </c>
      <c r="F175" s="231" t="s">
        <v>193</v>
      </c>
      <c r="G175" s="229"/>
      <c r="H175" s="232">
        <v>6.7999999999999998</v>
      </c>
      <c r="I175" s="233"/>
      <c r="J175" s="233"/>
      <c r="K175" s="229"/>
      <c r="L175" s="229"/>
      <c r="M175" s="234"/>
      <c r="N175" s="235"/>
      <c r="O175" s="236"/>
      <c r="P175" s="236"/>
      <c r="Q175" s="236"/>
      <c r="R175" s="236"/>
      <c r="S175" s="236"/>
      <c r="T175" s="236"/>
      <c r="U175" s="236"/>
      <c r="V175" s="236"/>
      <c r="W175" s="236"/>
      <c r="X175" s="237"/>
      <c r="Y175" s="12"/>
      <c r="Z175" s="12"/>
      <c r="AA175" s="12"/>
      <c r="AB175" s="12"/>
      <c r="AC175" s="12"/>
      <c r="AD175" s="12"/>
      <c r="AE175" s="12"/>
      <c r="AT175" s="238" t="s">
        <v>128</v>
      </c>
      <c r="AU175" s="238" t="s">
        <v>83</v>
      </c>
      <c r="AV175" s="12" t="s">
        <v>85</v>
      </c>
      <c r="AW175" s="12" t="s">
        <v>5</v>
      </c>
      <c r="AX175" s="12" t="s">
        <v>75</v>
      </c>
      <c r="AY175" s="238" t="s">
        <v>117</v>
      </c>
    </row>
    <row r="176" s="13" customFormat="1">
      <c r="A176" s="13"/>
      <c r="B176" s="239"/>
      <c r="C176" s="240"/>
      <c r="D176" s="221" t="s">
        <v>128</v>
      </c>
      <c r="E176" s="241" t="s">
        <v>1</v>
      </c>
      <c r="F176" s="242" t="s">
        <v>130</v>
      </c>
      <c r="G176" s="240"/>
      <c r="H176" s="243">
        <v>6.7999999999999998</v>
      </c>
      <c r="I176" s="244"/>
      <c r="J176" s="244"/>
      <c r="K176" s="240"/>
      <c r="L176" s="240"/>
      <c r="M176" s="245"/>
      <c r="N176" s="246"/>
      <c r="O176" s="247"/>
      <c r="P176" s="247"/>
      <c r="Q176" s="247"/>
      <c r="R176" s="247"/>
      <c r="S176" s="247"/>
      <c r="T176" s="247"/>
      <c r="U176" s="247"/>
      <c r="V176" s="247"/>
      <c r="W176" s="247"/>
      <c r="X176" s="248"/>
      <c r="Y176" s="13"/>
      <c r="Z176" s="13"/>
      <c r="AA176" s="13"/>
      <c r="AB176" s="13"/>
      <c r="AC176" s="13"/>
      <c r="AD176" s="13"/>
      <c r="AE176" s="13"/>
      <c r="AT176" s="249" t="s">
        <v>128</v>
      </c>
      <c r="AU176" s="249" t="s">
        <v>83</v>
      </c>
      <c r="AV176" s="13" t="s">
        <v>123</v>
      </c>
      <c r="AW176" s="13" t="s">
        <v>5</v>
      </c>
      <c r="AX176" s="13" t="s">
        <v>83</v>
      </c>
      <c r="AY176" s="249" t="s">
        <v>117</v>
      </c>
    </row>
    <row r="177" s="2" customFormat="1" ht="33" customHeight="1">
      <c r="A177" s="36"/>
      <c r="B177" s="37"/>
      <c r="C177" s="207" t="s">
        <v>194</v>
      </c>
      <c r="D177" s="207" t="s">
        <v>118</v>
      </c>
      <c r="E177" s="208" t="s">
        <v>195</v>
      </c>
      <c r="F177" s="209" t="s">
        <v>196</v>
      </c>
      <c r="G177" s="210" t="s">
        <v>197</v>
      </c>
      <c r="H177" s="211">
        <v>81</v>
      </c>
      <c r="I177" s="212"/>
      <c r="J177" s="212"/>
      <c r="K177" s="213">
        <f>ROUND(P177*H177,2)</f>
        <v>0</v>
      </c>
      <c r="L177" s="209" t="s">
        <v>122</v>
      </c>
      <c r="M177" s="42"/>
      <c r="N177" s="214" t="s">
        <v>1</v>
      </c>
      <c r="O177" s="215" t="s">
        <v>38</v>
      </c>
      <c r="P177" s="216">
        <f>I177+J177</f>
        <v>0</v>
      </c>
      <c r="Q177" s="216">
        <f>ROUND(I177*H177,2)</f>
        <v>0</v>
      </c>
      <c r="R177" s="216">
        <f>ROUND(J177*H177,2)</f>
        <v>0</v>
      </c>
      <c r="S177" s="89"/>
      <c r="T177" s="217">
        <f>S177*H177</f>
        <v>0</v>
      </c>
      <c r="U177" s="217">
        <v>0</v>
      </c>
      <c r="V177" s="217">
        <f>U177*H177</f>
        <v>0</v>
      </c>
      <c r="W177" s="217">
        <v>0</v>
      </c>
      <c r="X177" s="218">
        <f>W177*H177</f>
        <v>0</v>
      </c>
      <c r="Y177" s="36"/>
      <c r="Z177" s="36"/>
      <c r="AA177" s="36"/>
      <c r="AB177" s="36"/>
      <c r="AC177" s="36"/>
      <c r="AD177" s="36"/>
      <c r="AE177" s="36"/>
      <c r="AR177" s="219" t="s">
        <v>123</v>
      </c>
      <c r="AT177" s="219" t="s">
        <v>118</v>
      </c>
      <c r="AU177" s="219" t="s">
        <v>83</v>
      </c>
      <c r="AY177" s="15" t="s">
        <v>117</v>
      </c>
      <c r="BE177" s="220">
        <f>IF(O177="základní",K177,0)</f>
        <v>0</v>
      </c>
      <c r="BF177" s="220">
        <f>IF(O177="snížená",K177,0)</f>
        <v>0</v>
      </c>
      <c r="BG177" s="220">
        <f>IF(O177="zákl. přenesená",K177,0)</f>
        <v>0</v>
      </c>
      <c r="BH177" s="220">
        <f>IF(O177="sníž. přenesená",K177,0)</f>
        <v>0</v>
      </c>
      <c r="BI177" s="220">
        <f>IF(O177="nulová",K177,0)</f>
        <v>0</v>
      </c>
      <c r="BJ177" s="15" t="s">
        <v>83</v>
      </c>
      <c r="BK177" s="220">
        <f>ROUND(P177*H177,2)</f>
        <v>0</v>
      </c>
      <c r="BL177" s="15" t="s">
        <v>123</v>
      </c>
      <c r="BM177" s="219" t="s">
        <v>198</v>
      </c>
    </row>
    <row r="178" s="2" customFormat="1">
      <c r="A178" s="36"/>
      <c r="B178" s="37"/>
      <c r="C178" s="38"/>
      <c r="D178" s="221" t="s">
        <v>125</v>
      </c>
      <c r="E178" s="38"/>
      <c r="F178" s="222" t="s">
        <v>196</v>
      </c>
      <c r="G178" s="38"/>
      <c r="H178" s="38"/>
      <c r="I178" s="223"/>
      <c r="J178" s="223"/>
      <c r="K178" s="38"/>
      <c r="L178" s="38"/>
      <c r="M178" s="42"/>
      <c r="N178" s="224"/>
      <c r="O178" s="225"/>
      <c r="P178" s="89"/>
      <c r="Q178" s="89"/>
      <c r="R178" s="89"/>
      <c r="S178" s="89"/>
      <c r="T178" s="89"/>
      <c r="U178" s="89"/>
      <c r="V178" s="89"/>
      <c r="W178" s="89"/>
      <c r="X178" s="90"/>
      <c r="Y178" s="36"/>
      <c r="Z178" s="36"/>
      <c r="AA178" s="36"/>
      <c r="AB178" s="36"/>
      <c r="AC178" s="36"/>
      <c r="AD178" s="36"/>
      <c r="AE178" s="36"/>
      <c r="AT178" s="15" t="s">
        <v>125</v>
      </c>
      <c r="AU178" s="15" t="s">
        <v>83</v>
      </c>
    </row>
    <row r="179" s="2" customFormat="1">
      <c r="A179" s="36"/>
      <c r="B179" s="37"/>
      <c r="C179" s="38"/>
      <c r="D179" s="226" t="s">
        <v>126</v>
      </c>
      <c r="E179" s="38"/>
      <c r="F179" s="227" t="s">
        <v>199</v>
      </c>
      <c r="G179" s="38"/>
      <c r="H179" s="38"/>
      <c r="I179" s="223"/>
      <c r="J179" s="223"/>
      <c r="K179" s="38"/>
      <c r="L179" s="38"/>
      <c r="M179" s="42"/>
      <c r="N179" s="224"/>
      <c r="O179" s="225"/>
      <c r="P179" s="89"/>
      <c r="Q179" s="89"/>
      <c r="R179" s="89"/>
      <c r="S179" s="89"/>
      <c r="T179" s="89"/>
      <c r="U179" s="89"/>
      <c r="V179" s="89"/>
      <c r="W179" s="89"/>
      <c r="X179" s="90"/>
      <c r="Y179" s="36"/>
      <c r="Z179" s="36"/>
      <c r="AA179" s="36"/>
      <c r="AB179" s="36"/>
      <c r="AC179" s="36"/>
      <c r="AD179" s="36"/>
      <c r="AE179" s="36"/>
      <c r="AT179" s="15" t="s">
        <v>126</v>
      </c>
      <c r="AU179" s="15" t="s">
        <v>83</v>
      </c>
    </row>
    <row r="180" s="12" customFormat="1">
      <c r="A180" s="12"/>
      <c r="B180" s="228"/>
      <c r="C180" s="229"/>
      <c r="D180" s="221" t="s">
        <v>128</v>
      </c>
      <c r="E180" s="230" t="s">
        <v>1</v>
      </c>
      <c r="F180" s="231" t="s">
        <v>129</v>
      </c>
      <c r="G180" s="229"/>
      <c r="H180" s="232">
        <v>81</v>
      </c>
      <c r="I180" s="233"/>
      <c r="J180" s="233"/>
      <c r="K180" s="229"/>
      <c r="L180" s="229"/>
      <c r="M180" s="234"/>
      <c r="N180" s="235"/>
      <c r="O180" s="236"/>
      <c r="P180" s="236"/>
      <c r="Q180" s="236"/>
      <c r="R180" s="236"/>
      <c r="S180" s="236"/>
      <c r="T180" s="236"/>
      <c r="U180" s="236"/>
      <c r="V180" s="236"/>
      <c r="W180" s="236"/>
      <c r="X180" s="237"/>
      <c r="Y180" s="12"/>
      <c r="Z180" s="12"/>
      <c r="AA180" s="12"/>
      <c r="AB180" s="12"/>
      <c r="AC180" s="12"/>
      <c r="AD180" s="12"/>
      <c r="AE180" s="12"/>
      <c r="AT180" s="238" t="s">
        <v>128</v>
      </c>
      <c r="AU180" s="238" t="s">
        <v>83</v>
      </c>
      <c r="AV180" s="12" t="s">
        <v>85</v>
      </c>
      <c r="AW180" s="12" t="s">
        <v>5</v>
      </c>
      <c r="AX180" s="12" t="s">
        <v>75</v>
      </c>
      <c r="AY180" s="238" t="s">
        <v>117</v>
      </c>
    </row>
    <row r="181" s="13" customFormat="1">
      <c r="A181" s="13"/>
      <c r="B181" s="239"/>
      <c r="C181" s="240"/>
      <c r="D181" s="221" t="s">
        <v>128</v>
      </c>
      <c r="E181" s="241" t="s">
        <v>1</v>
      </c>
      <c r="F181" s="242" t="s">
        <v>130</v>
      </c>
      <c r="G181" s="240"/>
      <c r="H181" s="243">
        <v>81</v>
      </c>
      <c r="I181" s="244"/>
      <c r="J181" s="244"/>
      <c r="K181" s="240"/>
      <c r="L181" s="240"/>
      <c r="M181" s="245"/>
      <c r="N181" s="246"/>
      <c r="O181" s="247"/>
      <c r="P181" s="247"/>
      <c r="Q181" s="247"/>
      <c r="R181" s="247"/>
      <c r="S181" s="247"/>
      <c r="T181" s="247"/>
      <c r="U181" s="247"/>
      <c r="V181" s="247"/>
      <c r="W181" s="247"/>
      <c r="X181" s="248"/>
      <c r="Y181" s="13"/>
      <c r="Z181" s="13"/>
      <c r="AA181" s="13"/>
      <c r="AB181" s="13"/>
      <c r="AC181" s="13"/>
      <c r="AD181" s="13"/>
      <c r="AE181" s="13"/>
      <c r="AT181" s="249" t="s">
        <v>128</v>
      </c>
      <c r="AU181" s="249" t="s">
        <v>83</v>
      </c>
      <c r="AV181" s="13" t="s">
        <v>123</v>
      </c>
      <c r="AW181" s="13" t="s">
        <v>5</v>
      </c>
      <c r="AX181" s="13" t="s">
        <v>83</v>
      </c>
      <c r="AY181" s="249" t="s">
        <v>117</v>
      </c>
    </row>
    <row r="182" s="2" customFormat="1" ht="24.15" customHeight="1">
      <c r="A182" s="36"/>
      <c r="B182" s="37"/>
      <c r="C182" s="250" t="s">
        <v>9</v>
      </c>
      <c r="D182" s="250" t="s">
        <v>131</v>
      </c>
      <c r="E182" s="251" t="s">
        <v>200</v>
      </c>
      <c r="F182" s="252" t="s">
        <v>201</v>
      </c>
      <c r="G182" s="253" t="s">
        <v>134</v>
      </c>
      <c r="H182" s="254">
        <v>12.15</v>
      </c>
      <c r="I182" s="255"/>
      <c r="J182" s="256"/>
      <c r="K182" s="257">
        <f>ROUND(P182*H182,2)</f>
        <v>0</v>
      </c>
      <c r="L182" s="252" t="s">
        <v>122</v>
      </c>
      <c r="M182" s="258"/>
      <c r="N182" s="259" t="s">
        <v>1</v>
      </c>
      <c r="O182" s="215" t="s">
        <v>38</v>
      </c>
      <c r="P182" s="216">
        <f>I182+J182</f>
        <v>0</v>
      </c>
      <c r="Q182" s="216">
        <f>ROUND(I182*H182,2)</f>
        <v>0</v>
      </c>
      <c r="R182" s="216">
        <f>ROUND(J182*H182,2)</f>
        <v>0</v>
      </c>
      <c r="S182" s="89"/>
      <c r="T182" s="217">
        <f>S182*H182</f>
        <v>0</v>
      </c>
      <c r="U182" s="217">
        <v>0.20000000000000001</v>
      </c>
      <c r="V182" s="217">
        <f>U182*H182</f>
        <v>2.4300000000000002</v>
      </c>
      <c r="W182" s="217">
        <v>0</v>
      </c>
      <c r="X182" s="218">
        <f>W182*H182</f>
        <v>0</v>
      </c>
      <c r="Y182" s="36"/>
      <c r="Z182" s="36"/>
      <c r="AA182" s="36"/>
      <c r="AB182" s="36"/>
      <c r="AC182" s="36"/>
      <c r="AD182" s="36"/>
      <c r="AE182" s="36"/>
      <c r="AR182" s="219" t="s">
        <v>135</v>
      </c>
      <c r="AT182" s="219" t="s">
        <v>131</v>
      </c>
      <c r="AU182" s="219" t="s">
        <v>83</v>
      </c>
      <c r="AY182" s="15" t="s">
        <v>117</v>
      </c>
      <c r="BE182" s="220">
        <f>IF(O182="základní",K182,0)</f>
        <v>0</v>
      </c>
      <c r="BF182" s="220">
        <f>IF(O182="snížená",K182,0)</f>
        <v>0</v>
      </c>
      <c r="BG182" s="220">
        <f>IF(O182="zákl. přenesená",K182,0)</f>
        <v>0</v>
      </c>
      <c r="BH182" s="220">
        <f>IF(O182="sníž. přenesená",K182,0)</f>
        <v>0</v>
      </c>
      <c r="BI182" s="220">
        <f>IF(O182="nulová",K182,0)</f>
        <v>0</v>
      </c>
      <c r="BJ182" s="15" t="s">
        <v>83</v>
      </c>
      <c r="BK182" s="220">
        <f>ROUND(P182*H182,2)</f>
        <v>0</v>
      </c>
      <c r="BL182" s="15" t="s">
        <v>123</v>
      </c>
      <c r="BM182" s="219" t="s">
        <v>202</v>
      </c>
    </row>
    <row r="183" s="2" customFormat="1">
      <c r="A183" s="36"/>
      <c r="B183" s="37"/>
      <c r="C183" s="38"/>
      <c r="D183" s="221" t="s">
        <v>125</v>
      </c>
      <c r="E183" s="38"/>
      <c r="F183" s="222" t="s">
        <v>201</v>
      </c>
      <c r="G183" s="38"/>
      <c r="H183" s="38"/>
      <c r="I183" s="223"/>
      <c r="J183" s="223"/>
      <c r="K183" s="38"/>
      <c r="L183" s="38"/>
      <c r="M183" s="42"/>
      <c r="N183" s="224"/>
      <c r="O183" s="225"/>
      <c r="P183" s="89"/>
      <c r="Q183" s="89"/>
      <c r="R183" s="89"/>
      <c r="S183" s="89"/>
      <c r="T183" s="89"/>
      <c r="U183" s="89"/>
      <c r="V183" s="89"/>
      <c r="W183" s="89"/>
      <c r="X183" s="90"/>
      <c r="Y183" s="36"/>
      <c r="Z183" s="36"/>
      <c r="AA183" s="36"/>
      <c r="AB183" s="36"/>
      <c r="AC183" s="36"/>
      <c r="AD183" s="36"/>
      <c r="AE183" s="36"/>
      <c r="AT183" s="15" t="s">
        <v>125</v>
      </c>
      <c r="AU183" s="15" t="s">
        <v>83</v>
      </c>
    </row>
    <row r="184" s="12" customFormat="1">
      <c r="A184" s="12"/>
      <c r="B184" s="228"/>
      <c r="C184" s="229"/>
      <c r="D184" s="221" t="s">
        <v>128</v>
      </c>
      <c r="E184" s="230" t="s">
        <v>1</v>
      </c>
      <c r="F184" s="231" t="s">
        <v>203</v>
      </c>
      <c r="G184" s="229"/>
      <c r="H184" s="232">
        <v>12.15</v>
      </c>
      <c r="I184" s="233"/>
      <c r="J184" s="233"/>
      <c r="K184" s="229"/>
      <c r="L184" s="229"/>
      <c r="M184" s="234"/>
      <c r="N184" s="235"/>
      <c r="O184" s="236"/>
      <c r="P184" s="236"/>
      <c r="Q184" s="236"/>
      <c r="R184" s="236"/>
      <c r="S184" s="236"/>
      <c r="T184" s="236"/>
      <c r="U184" s="236"/>
      <c r="V184" s="236"/>
      <c r="W184" s="236"/>
      <c r="X184" s="237"/>
      <c r="Y184" s="12"/>
      <c r="Z184" s="12"/>
      <c r="AA184" s="12"/>
      <c r="AB184" s="12"/>
      <c r="AC184" s="12"/>
      <c r="AD184" s="12"/>
      <c r="AE184" s="12"/>
      <c r="AT184" s="238" t="s">
        <v>128</v>
      </c>
      <c r="AU184" s="238" t="s">
        <v>83</v>
      </c>
      <c r="AV184" s="12" t="s">
        <v>85</v>
      </c>
      <c r="AW184" s="12" t="s">
        <v>5</v>
      </c>
      <c r="AX184" s="12" t="s">
        <v>75</v>
      </c>
      <c r="AY184" s="238" t="s">
        <v>117</v>
      </c>
    </row>
    <row r="185" s="13" customFormat="1">
      <c r="A185" s="13"/>
      <c r="B185" s="239"/>
      <c r="C185" s="240"/>
      <c r="D185" s="221" t="s">
        <v>128</v>
      </c>
      <c r="E185" s="241" t="s">
        <v>1</v>
      </c>
      <c r="F185" s="242" t="s">
        <v>130</v>
      </c>
      <c r="G185" s="240"/>
      <c r="H185" s="243">
        <v>12.15</v>
      </c>
      <c r="I185" s="244"/>
      <c r="J185" s="244"/>
      <c r="K185" s="240"/>
      <c r="L185" s="240"/>
      <c r="M185" s="245"/>
      <c r="N185" s="246"/>
      <c r="O185" s="247"/>
      <c r="P185" s="247"/>
      <c r="Q185" s="247"/>
      <c r="R185" s="247"/>
      <c r="S185" s="247"/>
      <c r="T185" s="247"/>
      <c r="U185" s="247"/>
      <c r="V185" s="247"/>
      <c r="W185" s="247"/>
      <c r="X185" s="248"/>
      <c r="Y185" s="13"/>
      <c r="Z185" s="13"/>
      <c r="AA185" s="13"/>
      <c r="AB185" s="13"/>
      <c r="AC185" s="13"/>
      <c r="AD185" s="13"/>
      <c r="AE185" s="13"/>
      <c r="AT185" s="249" t="s">
        <v>128</v>
      </c>
      <c r="AU185" s="249" t="s">
        <v>83</v>
      </c>
      <c r="AV185" s="13" t="s">
        <v>123</v>
      </c>
      <c r="AW185" s="13" t="s">
        <v>5</v>
      </c>
      <c r="AX185" s="13" t="s">
        <v>83</v>
      </c>
      <c r="AY185" s="249" t="s">
        <v>117</v>
      </c>
    </row>
    <row r="186" s="2" customFormat="1">
      <c r="A186" s="36"/>
      <c r="B186" s="37"/>
      <c r="C186" s="207" t="s">
        <v>146</v>
      </c>
      <c r="D186" s="207" t="s">
        <v>118</v>
      </c>
      <c r="E186" s="208" t="s">
        <v>204</v>
      </c>
      <c r="F186" s="209" t="s">
        <v>205</v>
      </c>
      <c r="G186" s="210" t="s">
        <v>134</v>
      </c>
      <c r="H186" s="211">
        <v>5.6699999999999999</v>
      </c>
      <c r="I186" s="212"/>
      <c r="J186" s="212"/>
      <c r="K186" s="213">
        <f>ROUND(P186*H186,2)</f>
        <v>0</v>
      </c>
      <c r="L186" s="209" t="s">
        <v>122</v>
      </c>
      <c r="M186" s="42"/>
      <c r="N186" s="214" t="s">
        <v>1</v>
      </c>
      <c r="O186" s="215" t="s">
        <v>38</v>
      </c>
      <c r="P186" s="216">
        <f>I186+J186</f>
        <v>0</v>
      </c>
      <c r="Q186" s="216">
        <f>ROUND(I186*H186,2)</f>
        <v>0</v>
      </c>
      <c r="R186" s="216">
        <f>ROUND(J186*H186,2)</f>
        <v>0</v>
      </c>
      <c r="S186" s="89"/>
      <c r="T186" s="217">
        <f>S186*H186</f>
        <v>0</v>
      </c>
      <c r="U186" s="217">
        <v>0</v>
      </c>
      <c r="V186" s="217">
        <f>U186*H186</f>
        <v>0</v>
      </c>
      <c r="W186" s="217">
        <v>0</v>
      </c>
      <c r="X186" s="218">
        <f>W186*H186</f>
        <v>0</v>
      </c>
      <c r="Y186" s="36"/>
      <c r="Z186" s="36"/>
      <c r="AA186" s="36"/>
      <c r="AB186" s="36"/>
      <c r="AC186" s="36"/>
      <c r="AD186" s="36"/>
      <c r="AE186" s="36"/>
      <c r="AR186" s="219" t="s">
        <v>123</v>
      </c>
      <c r="AT186" s="219" t="s">
        <v>118</v>
      </c>
      <c r="AU186" s="219" t="s">
        <v>83</v>
      </c>
      <c r="AY186" s="15" t="s">
        <v>117</v>
      </c>
      <c r="BE186" s="220">
        <f>IF(O186="základní",K186,0)</f>
        <v>0</v>
      </c>
      <c r="BF186" s="220">
        <f>IF(O186="snížená",K186,0)</f>
        <v>0</v>
      </c>
      <c r="BG186" s="220">
        <f>IF(O186="zákl. přenesená",K186,0)</f>
        <v>0</v>
      </c>
      <c r="BH186" s="220">
        <f>IF(O186="sníž. přenesená",K186,0)</f>
        <v>0</v>
      </c>
      <c r="BI186" s="220">
        <f>IF(O186="nulová",K186,0)</f>
        <v>0</v>
      </c>
      <c r="BJ186" s="15" t="s">
        <v>83</v>
      </c>
      <c r="BK186" s="220">
        <f>ROUND(P186*H186,2)</f>
        <v>0</v>
      </c>
      <c r="BL186" s="15" t="s">
        <v>123</v>
      </c>
      <c r="BM186" s="219" t="s">
        <v>206</v>
      </c>
    </row>
    <row r="187" s="2" customFormat="1">
      <c r="A187" s="36"/>
      <c r="B187" s="37"/>
      <c r="C187" s="38"/>
      <c r="D187" s="221" t="s">
        <v>125</v>
      </c>
      <c r="E187" s="38"/>
      <c r="F187" s="222" t="s">
        <v>205</v>
      </c>
      <c r="G187" s="38"/>
      <c r="H187" s="38"/>
      <c r="I187" s="223"/>
      <c r="J187" s="223"/>
      <c r="K187" s="38"/>
      <c r="L187" s="38"/>
      <c r="M187" s="42"/>
      <c r="N187" s="224"/>
      <c r="O187" s="225"/>
      <c r="P187" s="89"/>
      <c r="Q187" s="89"/>
      <c r="R187" s="89"/>
      <c r="S187" s="89"/>
      <c r="T187" s="89"/>
      <c r="U187" s="89"/>
      <c r="V187" s="89"/>
      <c r="W187" s="89"/>
      <c r="X187" s="90"/>
      <c r="Y187" s="36"/>
      <c r="Z187" s="36"/>
      <c r="AA187" s="36"/>
      <c r="AB187" s="36"/>
      <c r="AC187" s="36"/>
      <c r="AD187" s="36"/>
      <c r="AE187" s="36"/>
      <c r="AT187" s="15" t="s">
        <v>125</v>
      </c>
      <c r="AU187" s="15" t="s">
        <v>83</v>
      </c>
    </row>
    <row r="188" s="2" customFormat="1">
      <c r="A188" s="36"/>
      <c r="B188" s="37"/>
      <c r="C188" s="38"/>
      <c r="D188" s="226" t="s">
        <v>126</v>
      </c>
      <c r="E188" s="38"/>
      <c r="F188" s="227" t="s">
        <v>207</v>
      </c>
      <c r="G188" s="38"/>
      <c r="H188" s="38"/>
      <c r="I188" s="223"/>
      <c r="J188" s="223"/>
      <c r="K188" s="38"/>
      <c r="L188" s="38"/>
      <c r="M188" s="42"/>
      <c r="N188" s="224"/>
      <c r="O188" s="225"/>
      <c r="P188" s="89"/>
      <c r="Q188" s="89"/>
      <c r="R188" s="89"/>
      <c r="S188" s="89"/>
      <c r="T188" s="89"/>
      <c r="U188" s="89"/>
      <c r="V188" s="89"/>
      <c r="W188" s="89"/>
      <c r="X188" s="90"/>
      <c r="Y188" s="36"/>
      <c r="Z188" s="36"/>
      <c r="AA188" s="36"/>
      <c r="AB188" s="36"/>
      <c r="AC188" s="36"/>
      <c r="AD188" s="36"/>
      <c r="AE188" s="36"/>
      <c r="AT188" s="15" t="s">
        <v>126</v>
      </c>
      <c r="AU188" s="15" t="s">
        <v>83</v>
      </c>
    </row>
    <row r="189" s="12" customFormat="1">
      <c r="A189" s="12"/>
      <c r="B189" s="228"/>
      <c r="C189" s="229"/>
      <c r="D189" s="221" t="s">
        <v>128</v>
      </c>
      <c r="E189" s="230" t="s">
        <v>1</v>
      </c>
      <c r="F189" s="231" t="s">
        <v>208</v>
      </c>
      <c r="G189" s="229"/>
      <c r="H189" s="232">
        <v>5.6699999999999999</v>
      </c>
      <c r="I189" s="233"/>
      <c r="J189" s="233"/>
      <c r="K189" s="229"/>
      <c r="L189" s="229"/>
      <c r="M189" s="234"/>
      <c r="N189" s="235"/>
      <c r="O189" s="236"/>
      <c r="P189" s="236"/>
      <c r="Q189" s="236"/>
      <c r="R189" s="236"/>
      <c r="S189" s="236"/>
      <c r="T189" s="236"/>
      <c r="U189" s="236"/>
      <c r="V189" s="236"/>
      <c r="W189" s="236"/>
      <c r="X189" s="237"/>
      <c r="Y189" s="12"/>
      <c r="Z189" s="12"/>
      <c r="AA189" s="12"/>
      <c r="AB189" s="12"/>
      <c r="AC189" s="12"/>
      <c r="AD189" s="12"/>
      <c r="AE189" s="12"/>
      <c r="AT189" s="238" t="s">
        <v>128</v>
      </c>
      <c r="AU189" s="238" t="s">
        <v>83</v>
      </c>
      <c r="AV189" s="12" t="s">
        <v>85</v>
      </c>
      <c r="AW189" s="12" t="s">
        <v>5</v>
      </c>
      <c r="AX189" s="12" t="s">
        <v>75</v>
      </c>
      <c r="AY189" s="238" t="s">
        <v>117</v>
      </c>
    </row>
    <row r="190" s="13" customFormat="1">
      <c r="A190" s="13"/>
      <c r="B190" s="239"/>
      <c r="C190" s="240"/>
      <c r="D190" s="221" t="s">
        <v>128</v>
      </c>
      <c r="E190" s="241" t="s">
        <v>1</v>
      </c>
      <c r="F190" s="242" t="s">
        <v>130</v>
      </c>
      <c r="G190" s="240"/>
      <c r="H190" s="243">
        <v>5.6699999999999999</v>
      </c>
      <c r="I190" s="244"/>
      <c r="J190" s="244"/>
      <c r="K190" s="240"/>
      <c r="L190" s="240"/>
      <c r="M190" s="245"/>
      <c r="N190" s="246"/>
      <c r="O190" s="247"/>
      <c r="P190" s="247"/>
      <c r="Q190" s="247"/>
      <c r="R190" s="247"/>
      <c r="S190" s="247"/>
      <c r="T190" s="247"/>
      <c r="U190" s="247"/>
      <c r="V190" s="247"/>
      <c r="W190" s="247"/>
      <c r="X190" s="248"/>
      <c r="Y190" s="13"/>
      <c r="Z190" s="13"/>
      <c r="AA190" s="13"/>
      <c r="AB190" s="13"/>
      <c r="AC190" s="13"/>
      <c r="AD190" s="13"/>
      <c r="AE190" s="13"/>
      <c r="AT190" s="249" t="s">
        <v>128</v>
      </c>
      <c r="AU190" s="249" t="s">
        <v>83</v>
      </c>
      <c r="AV190" s="13" t="s">
        <v>123</v>
      </c>
      <c r="AW190" s="13" t="s">
        <v>5</v>
      </c>
      <c r="AX190" s="13" t="s">
        <v>83</v>
      </c>
      <c r="AY190" s="249" t="s">
        <v>117</v>
      </c>
    </row>
    <row r="191" s="2" customFormat="1">
      <c r="A191" s="36"/>
      <c r="B191" s="37"/>
      <c r="C191" s="207" t="s">
        <v>209</v>
      </c>
      <c r="D191" s="207" t="s">
        <v>118</v>
      </c>
      <c r="E191" s="208" t="s">
        <v>210</v>
      </c>
      <c r="F191" s="209" t="s">
        <v>211</v>
      </c>
      <c r="G191" s="210" t="s">
        <v>134</v>
      </c>
      <c r="H191" s="211">
        <v>5.6699999999999999</v>
      </c>
      <c r="I191" s="212"/>
      <c r="J191" s="212"/>
      <c r="K191" s="213">
        <f>ROUND(P191*H191,2)</f>
        <v>0</v>
      </c>
      <c r="L191" s="209" t="s">
        <v>122</v>
      </c>
      <c r="M191" s="42"/>
      <c r="N191" s="214" t="s">
        <v>1</v>
      </c>
      <c r="O191" s="215" t="s">
        <v>38</v>
      </c>
      <c r="P191" s="216">
        <f>I191+J191</f>
        <v>0</v>
      </c>
      <c r="Q191" s="216">
        <f>ROUND(I191*H191,2)</f>
        <v>0</v>
      </c>
      <c r="R191" s="216">
        <f>ROUND(J191*H191,2)</f>
        <v>0</v>
      </c>
      <c r="S191" s="89"/>
      <c r="T191" s="217">
        <f>S191*H191</f>
        <v>0</v>
      </c>
      <c r="U191" s="217">
        <v>0</v>
      </c>
      <c r="V191" s="217">
        <f>U191*H191</f>
        <v>0</v>
      </c>
      <c r="W191" s="217">
        <v>0</v>
      </c>
      <c r="X191" s="218">
        <f>W191*H191</f>
        <v>0</v>
      </c>
      <c r="Y191" s="36"/>
      <c r="Z191" s="36"/>
      <c r="AA191" s="36"/>
      <c r="AB191" s="36"/>
      <c r="AC191" s="36"/>
      <c r="AD191" s="36"/>
      <c r="AE191" s="36"/>
      <c r="AR191" s="219" t="s">
        <v>123</v>
      </c>
      <c r="AT191" s="219" t="s">
        <v>118</v>
      </c>
      <c r="AU191" s="219" t="s">
        <v>83</v>
      </c>
      <c r="AY191" s="15" t="s">
        <v>117</v>
      </c>
      <c r="BE191" s="220">
        <f>IF(O191="základní",K191,0)</f>
        <v>0</v>
      </c>
      <c r="BF191" s="220">
        <f>IF(O191="snížená",K191,0)</f>
        <v>0</v>
      </c>
      <c r="BG191" s="220">
        <f>IF(O191="zákl. přenesená",K191,0)</f>
        <v>0</v>
      </c>
      <c r="BH191" s="220">
        <f>IF(O191="sníž. přenesená",K191,0)</f>
        <v>0</v>
      </c>
      <c r="BI191" s="220">
        <f>IF(O191="nulová",K191,0)</f>
        <v>0</v>
      </c>
      <c r="BJ191" s="15" t="s">
        <v>83</v>
      </c>
      <c r="BK191" s="220">
        <f>ROUND(P191*H191,2)</f>
        <v>0</v>
      </c>
      <c r="BL191" s="15" t="s">
        <v>123</v>
      </c>
      <c r="BM191" s="219" t="s">
        <v>212</v>
      </c>
    </row>
    <row r="192" s="2" customFormat="1">
      <c r="A192" s="36"/>
      <c r="B192" s="37"/>
      <c r="C192" s="38"/>
      <c r="D192" s="221" t="s">
        <v>125</v>
      </c>
      <c r="E192" s="38"/>
      <c r="F192" s="222" t="s">
        <v>211</v>
      </c>
      <c r="G192" s="38"/>
      <c r="H192" s="38"/>
      <c r="I192" s="223"/>
      <c r="J192" s="223"/>
      <c r="K192" s="38"/>
      <c r="L192" s="38"/>
      <c r="M192" s="42"/>
      <c r="N192" s="224"/>
      <c r="O192" s="225"/>
      <c r="P192" s="89"/>
      <c r="Q192" s="89"/>
      <c r="R192" s="89"/>
      <c r="S192" s="89"/>
      <c r="T192" s="89"/>
      <c r="U192" s="89"/>
      <c r="V192" s="89"/>
      <c r="W192" s="89"/>
      <c r="X192" s="90"/>
      <c r="Y192" s="36"/>
      <c r="Z192" s="36"/>
      <c r="AA192" s="36"/>
      <c r="AB192" s="36"/>
      <c r="AC192" s="36"/>
      <c r="AD192" s="36"/>
      <c r="AE192" s="36"/>
      <c r="AT192" s="15" t="s">
        <v>125</v>
      </c>
      <c r="AU192" s="15" t="s">
        <v>83</v>
      </c>
    </row>
    <row r="193" s="2" customFormat="1">
      <c r="A193" s="36"/>
      <c r="B193" s="37"/>
      <c r="C193" s="38"/>
      <c r="D193" s="226" t="s">
        <v>126</v>
      </c>
      <c r="E193" s="38"/>
      <c r="F193" s="227" t="s">
        <v>213</v>
      </c>
      <c r="G193" s="38"/>
      <c r="H193" s="38"/>
      <c r="I193" s="223"/>
      <c r="J193" s="223"/>
      <c r="K193" s="38"/>
      <c r="L193" s="38"/>
      <c r="M193" s="42"/>
      <c r="N193" s="224"/>
      <c r="O193" s="225"/>
      <c r="P193" s="89"/>
      <c r="Q193" s="89"/>
      <c r="R193" s="89"/>
      <c r="S193" s="89"/>
      <c r="T193" s="89"/>
      <c r="U193" s="89"/>
      <c r="V193" s="89"/>
      <c r="W193" s="89"/>
      <c r="X193" s="90"/>
      <c r="Y193" s="36"/>
      <c r="Z193" s="36"/>
      <c r="AA193" s="36"/>
      <c r="AB193" s="36"/>
      <c r="AC193" s="36"/>
      <c r="AD193" s="36"/>
      <c r="AE193" s="36"/>
      <c r="AT193" s="15" t="s">
        <v>126</v>
      </c>
      <c r="AU193" s="15" t="s">
        <v>83</v>
      </c>
    </row>
    <row r="194" s="12" customFormat="1">
      <c r="A194" s="12"/>
      <c r="B194" s="228"/>
      <c r="C194" s="229"/>
      <c r="D194" s="221" t="s">
        <v>128</v>
      </c>
      <c r="E194" s="230" t="s">
        <v>1</v>
      </c>
      <c r="F194" s="231" t="s">
        <v>208</v>
      </c>
      <c r="G194" s="229"/>
      <c r="H194" s="232">
        <v>5.6699999999999999</v>
      </c>
      <c r="I194" s="233"/>
      <c r="J194" s="233"/>
      <c r="K194" s="229"/>
      <c r="L194" s="229"/>
      <c r="M194" s="234"/>
      <c r="N194" s="235"/>
      <c r="O194" s="236"/>
      <c r="P194" s="236"/>
      <c r="Q194" s="236"/>
      <c r="R194" s="236"/>
      <c r="S194" s="236"/>
      <c r="T194" s="236"/>
      <c r="U194" s="236"/>
      <c r="V194" s="236"/>
      <c r="W194" s="236"/>
      <c r="X194" s="237"/>
      <c r="Y194" s="12"/>
      <c r="Z194" s="12"/>
      <c r="AA194" s="12"/>
      <c r="AB194" s="12"/>
      <c r="AC194" s="12"/>
      <c r="AD194" s="12"/>
      <c r="AE194" s="12"/>
      <c r="AT194" s="238" t="s">
        <v>128</v>
      </c>
      <c r="AU194" s="238" t="s">
        <v>83</v>
      </c>
      <c r="AV194" s="12" t="s">
        <v>85</v>
      </c>
      <c r="AW194" s="12" t="s">
        <v>5</v>
      </c>
      <c r="AX194" s="12" t="s">
        <v>75</v>
      </c>
      <c r="AY194" s="238" t="s">
        <v>117</v>
      </c>
    </row>
    <row r="195" s="13" customFormat="1">
      <c r="A195" s="13"/>
      <c r="B195" s="239"/>
      <c r="C195" s="240"/>
      <c r="D195" s="221" t="s">
        <v>128</v>
      </c>
      <c r="E195" s="241" t="s">
        <v>1</v>
      </c>
      <c r="F195" s="242" t="s">
        <v>130</v>
      </c>
      <c r="G195" s="240"/>
      <c r="H195" s="243">
        <v>5.6699999999999999</v>
      </c>
      <c r="I195" s="244"/>
      <c r="J195" s="244"/>
      <c r="K195" s="240"/>
      <c r="L195" s="240"/>
      <c r="M195" s="245"/>
      <c r="N195" s="246"/>
      <c r="O195" s="247"/>
      <c r="P195" s="247"/>
      <c r="Q195" s="247"/>
      <c r="R195" s="247"/>
      <c r="S195" s="247"/>
      <c r="T195" s="247"/>
      <c r="U195" s="247"/>
      <c r="V195" s="247"/>
      <c r="W195" s="247"/>
      <c r="X195" s="248"/>
      <c r="Y195" s="13"/>
      <c r="Z195" s="13"/>
      <c r="AA195" s="13"/>
      <c r="AB195" s="13"/>
      <c r="AC195" s="13"/>
      <c r="AD195" s="13"/>
      <c r="AE195" s="13"/>
      <c r="AT195" s="249" t="s">
        <v>128</v>
      </c>
      <c r="AU195" s="249" t="s">
        <v>83</v>
      </c>
      <c r="AV195" s="13" t="s">
        <v>123</v>
      </c>
      <c r="AW195" s="13" t="s">
        <v>5</v>
      </c>
      <c r="AX195" s="13" t="s">
        <v>83</v>
      </c>
      <c r="AY195" s="249" t="s">
        <v>117</v>
      </c>
    </row>
    <row r="196" s="2" customFormat="1" ht="24.15" customHeight="1">
      <c r="A196" s="36"/>
      <c r="B196" s="37"/>
      <c r="C196" s="207" t="s">
        <v>214</v>
      </c>
      <c r="D196" s="207" t="s">
        <v>118</v>
      </c>
      <c r="E196" s="208" t="s">
        <v>215</v>
      </c>
      <c r="F196" s="209" t="s">
        <v>216</v>
      </c>
      <c r="G196" s="210" t="s">
        <v>134</v>
      </c>
      <c r="H196" s="211">
        <v>113.40000000000001</v>
      </c>
      <c r="I196" s="212"/>
      <c r="J196" s="212"/>
      <c r="K196" s="213">
        <f>ROUND(P196*H196,2)</f>
        <v>0</v>
      </c>
      <c r="L196" s="209" t="s">
        <v>122</v>
      </c>
      <c r="M196" s="42"/>
      <c r="N196" s="214" t="s">
        <v>1</v>
      </c>
      <c r="O196" s="215" t="s">
        <v>38</v>
      </c>
      <c r="P196" s="216">
        <f>I196+J196</f>
        <v>0</v>
      </c>
      <c r="Q196" s="216">
        <f>ROUND(I196*H196,2)</f>
        <v>0</v>
      </c>
      <c r="R196" s="216">
        <f>ROUND(J196*H196,2)</f>
        <v>0</v>
      </c>
      <c r="S196" s="89"/>
      <c r="T196" s="217">
        <f>S196*H196</f>
        <v>0</v>
      </c>
      <c r="U196" s="217">
        <v>0</v>
      </c>
      <c r="V196" s="217">
        <f>U196*H196</f>
        <v>0</v>
      </c>
      <c r="W196" s="217">
        <v>0</v>
      </c>
      <c r="X196" s="218">
        <f>W196*H196</f>
        <v>0</v>
      </c>
      <c r="Y196" s="36"/>
      <c r="Z196" s="36"/>
      <c r="AA196" s="36"/>
      <c r="AB196" s="36"/>
      <c r="AC196" s="36"/>
      <c r="AD196" s="36"/>
      <c r="AE196" s="36"/>
      <c r="AR196" s="219" t="s">
        <v>123</v>
      </c>
      <c r="AT196" s="219" t="s">
        <v>118</v>
      </c>
      <c r="AU196" s="219" t="s">
        <v>83</v>
      </c>
      <c r="AY196" s="15" t="s">
        <v>117</v>
      </c>
      <c r="BE196" s="220">
        <f>IF(O196="základní",K196,0)</f>
        <v>0</v>
      </c>
      <c r="BF196" s="220">
        <f>IF(O196="snížená",K196,0)</f>
        <v>0</v>
      </c>
      <c r="BG196" s="220">
        <f>IF(O196="zákl. přenesená",K196,0)</f>
        <v>0</v>
      </c>
      <c r="BH196" s="220">
        <f>IF(O196="sníž. přenesená",K196,0)</f>
        <v>0</v>
      </c>
      <c r="BI196" s="220">
        <f>IF(O196="nulová",K196,0)</f>
        <v>0</v>
      </c>
      <c r="BJ196" s="15" t="s">
        <v>83</v>
      </c>
      <c r="BK196" s="220">
        <f>ROUND(P196*H196,2)</f>
        <v>0</v>
      </c>
      <c r="BL196" s="15" t="s">
        <v>123</v>
      </c>
      <c r="BM196" s="219" t="s">
        <v>217</v>
      </c>
    </row>
    <row r="197" s="2" customFormat="1">
      <c r="A197" s="36"/>
      <c r="B197" s="37"/>
      <c r="C197" s="38"/>
      <c r="D197" s="221" t="s">
        <v>125</v>
      </c>
      <c r="E197" s="38"/>
      <c r="F197" s="222" t="s">
        <v>216</v>
      </c>
      <c r="G197" s="38"/>
      <c r="H197" s="38"/>
      <c r="I197" s="223"/>
      <c r="J197" s="223"/>
      <c r="K197" s="38"/>
      <c r="L197" s="38"/>
      <c r="M197" s="42"/>
      <c r="N197" s="224"/>
      <c r="O197" s="225"/>
      <c r="P197" s="89"/>
      <c r="Q197" s="89"/>
      <c r="R197" s="89"/>
      <c r="S197" s="89"/>
      <c r="T197" s="89"/>
      <c r="U197" s="89"/>
      <c r="V197" s="89"/>
      <c r="W197" s="89"/>
      <c r="X197" s="90"/>
      <c r="Y197" s="36"/>
      <c r="Z197" s="36"/>
      <c r="AA197" s="36"/>
      <c r="AB197" s="36"/>
      <c r="AC197" s="36"/>
      <c r="AD197" s="36"/>
      <c r="AE197" s="36"/>
      <c r="AT197" s="15" t="s">
        <v>125</v>
      </c>
      <c r="AU197" s="15" t="s">
        <v>83</v>
      </c>
    </row>
    <row r="198" s="2" customFormat="1">
      <c r="A198" s="36"/>
      <c r="B198" s="37"/>
      <c r="C198" s="38"/>
      <c r="D198" s="226" t="s">
        <v>126</v>
      </c>
      <c r="E198" s="38"/>
      <c r="F198" s="227" t="s">
        <v>218</v>
      </c>
      <c r="G198" s="38"/>
      <c r="H198" s="38"/>
      <c r="I198" s="223"/>
      <c r="J198" s="223"/>
      <c r="K198" s="38"/>
      <c r="L198" s="38"/>
      <c r="M198" s="42"/>
      <c r="N198" s="224"/>
      <c r="O198" s="225"/>
      <c r="P198" s="89"/>
      <c r="Q198" s="89"/>
      <c r="R198" s="89"/>
      <c r="S198" s="89"/>
      <c r="T198" s="89"/>
      <c r="U198" s="89"/>
      <c r="V198" s="89"/>
      <c r="W198" s="89"/>
      <c r="X198" s="90"/>
      <c r="Y198" s="36"/>
      <c r="Z198" s="36"/>
      <c r="AA198" s="36"/>
      <c r="AB198" s="36"/>
      <c r="AC198" s="36"/>
      <c r="AD198" s="36"/>
      <c r="AE198" s="36"/>
      <c r="AT198" s="15" t="s">
        <v>126</v>
      </c>
      <c r="AU198" s="15" t="s">
        <v>83</v>
      </c>
    </row>
    <row r="199" s="12" customFormat="1">
      <c r="A199" s="12"/>
      <c r="B199" s="228"/>
      <c r="C199" s="229"/>
      <c r="D199" s="221" t="s">
        <v>128</v>
      </c>
      <c r="E199" s="230" t="s">
        <v>1</v>
      </c>
      <c r="F199" s="231" t="s">
        <v>219</v>
      </c>
      <c r="G199" s="229"/>
      <c r="H199" s="232">
        <v>113.40000000000001</v>
      </c>
      <c r="I199" s="233"/>
      <c r="J199" s="233"/>
      <c r="K199" s="229"/>
      <c r="L199" s="229"/>
      <c r="M199" s="234"/>
      <c r="N199" s="235"/>
      <c r="O199" s="236"/>
      <c r="P199" s="236"/>
      <c r="Q199" s="236"/>
      <c r="R199" s="236"/>
      <c r="S199" s="236"/>
      <c r="T199" s="236"/>
      <c r="U199" s="236"/>
      <c r="V199" s="236"/>
      <c r="W199" s="236"/>
      <c r="X199" s="237"/>
      <c r="Y199" s="12"/>
      <c r="Z199" s="12"/>
      <c r="AA199" s="12"/>
      <c r="AB199" s="12"/>
      <c r="AC199" s="12"/>
      <c r="AD199" s="12"/>
      <c r="AE199" s="12"/>
      <c r="AT199" s="238" t="s">
        <v>128</v>
      </c>
      <c r="AU199" s="238" t="s">
        <v>83</v>
      </c>
      <c r="AV199" s="12" t="s">
        <v>85</v>
      </c>
      <c r="AW199" s="12" t="s">
        <v>5</v>
      </c>
      <c r="AX199" s="12" t="s">
        <v>75</v>
      </c>
      <c r="AY199" s="238" t="s">
        <v>117</v>
      </c>
    </row>
    <row r="200" s="13" customFormat="1">
      <c r="A200" s="13"/>
      <c r="B200" s="239"/>
      <c r="C200" s="240"/>
      <c r="D200" s="221" t="s">
        <v>128</v>
      </c>
      <c r="E200" s="241" t="s">
        <v>1</v>
      </c>
      <c r="F200" s="242" t="s">
        <v>130</v>
      </c>
      <c r="G200" s="240"/>
      <c r="H200" s="243">
        <v>113.40000000000001</v>
      </c>
      <c r="I200" s="244"/>
      <c r="J200" s="244"/>
      <c r="K200" s="240"/>
      <c r="L200" s="240"/>
      <c r="M200" s="245"/>
      <c r="N200" s="246"/>
      <c r="O200" s="247"/>
      <c r="P200" s="247"/>
      <c r="Q200" s="247"/>
      <c r="R200" s="247"/>
      <c r="S200" s="247"/>
      <c r="T200" s="247"/>
      <c r="U200" s="247"/>
      <c r="V200" s="247"/>
      <c r="W200" s="247"/>
      <c r="X200" s="248"/>
      <c r="Y200" s="13"/>
      <c r="Z200" s="13"/>
      <c r="AA200" s="13"/>
      <c r="AB200" s="13"/>
      <c r="AC200" s="13"/>
      <c r="AD200" s="13"/>
      <c r="AE200" s="13"/>
      <c r="AT200" s="249" t="s">
        <v>128</v>
      </c>
      <c r="AU200" s="249" t="s">
        <v>83</v>
      </c>
      <c r="AV200" s="13" t="s">
        <v>123</v>
      </c>
      <c r="AW200" s="13" t="s">
        <v>5</v>
      </c>
      <c r="AX200" s="13" t="s">
        <v>83</v>
      </c>
      <c r="AY200" s="249" t="s">
        <v>117</v>
      </c>
    </row>
    <row r="201" s="2" customFormat="1" ht="24.15" customHeight="1">
      <c r="A201" s="36"/>
      <c r="B201" s="37"/>
      <c r="C201" s="207" t="s">
        <v>220</v>
      </c>
      <c r="D201" s="207" t="s">
        <v>118</v>
      </c>
      <c r="E201" s="208" t="s">
        <v>221</v>
      </c>
      <c r="F201" s="209" t="s">
        <v>222</v>
      </c>
      <c r="G201" s="210" t="s">
        <v>223</v>
      </c>
      <c r="H201" s="211">
        <v>23.199999999999999</v>
      </c>
      <c r="I201" s="212"/>
      <c r="J201" s="212"/>
      <c r="K201" s="213">
        <f>ROUND(P201*H201,2)</f>
        <v>0</v>
      </c>
      <c r="L201" s="209" t="s">
        <v>122</v>
      </c>
      <c r="M201" s="42"/>
      <c r="N201" s="214" t="s">
        <v>1</v>
      </c>
      <c r="O201" s="215" t="s">
        <v>38</v>
      </c>
      <c r="P201" s="216">
        <f>I201+J201</f>
        <v>0</v>
      </c>
      <c r="Q201" s="216">
        <f>ROUND(I201*H201,2)</f>
        <v>0</v>
      </c>
      <c r="R201" s="216">
        <f>ROUND(J201*H201,2)</f>
        <v>0</v>
      </c>
      <c r="S201" s="89"/>
      <c r="T201" s="217">
        <f>S201*H201</f>
        <v>0</v>
      </c>
      <c r="U201" s="217">
        <v>0</v>
      </c>
      <c r="V201" s="217">
        <f>U201*H201</f>
        <v>0</v>
      </c>
      <c r="W201" s="217">
        <v>0</v>
      </c>
      <c r="X201" s="218">
        <f>W201*H201</f>
        <v>0</v>
      </c>
      <c r="Y201" s="36"/>
      <c r="Z201" s="36"/>
      <c r="AA201" s="36"/>
      <c r="AB201" s="36"/>
      <c r="AC201" s="36"/>
      <c r="AD201" s="36"/>
      <c r="AE201" s="36"/>
      <c r="AR201" s="219" t="s">
        <v>123</v>
      </c>
      <c r="AT201" s="219" t="s">
        <v>118</v>
      </c>
      <c r="AU201" s="219" t="s">
        <v>83</v>
      </c>
      <c r="AY201" s="15" t="s">
        <v>117</v>
      </c>
      <c r="BE201" s="220">
        <f>IF(O201="základní",K201,0)</f>
        <v>0</v>
      </c>
      <c r="BF201" s="220">
        <f>IF(O201="snížená",K201,0)</f>
        <v>0</v>
      </c>
      <c r="BG201" s="220">
        <f>IF(O201="zákl. přenesená",K201,0)</f>
        <v>0</v>
      </c>
      <c r="BH201" s="220">
        <f>IF(O201="sníž. přenesená",K201,0)</f>
        <v>0</v>
      </c>
      <c r="BI201" s="220">
        <f>IF(O201="nulová",K201,0)</f>
        <v>0</v>
      </c>
      <c r="BJ201" s="15" t="s">
        <v>83</v>
      </c>
      <c r="BK201" s="220">
        <f>ROUND(P201*H201,2)</f>
        <v>0</v>
      </c>
      <c r="BL201" s="15" t="s">
        <v>123</v>
      </c>
      <c r="BM201" s="219" t="s">
        <v>224</v>
      </c>
    </row>
    <row r="202" s="2" customFormat="1">
      <c r="A202" s="36"/>
      <c r="B202" s="37"/>
      <c r="C202" s="38"/>
      <c r="D202" s="221" t="s">
        <v>125</v>
      </c>
      <c r="E202" s="38"/>
      <c r="F202" s="222" t="s">
        <v>222</v>
      </c>
      <c r="G202" s="38"/>
      <c r="H202" s="38"/>
      <c r="I202" s="223"/>
      <c r="J202" s="223"/>
      <c r="K202" s="38"/>
      <c r="L202" s="38"/>
      <c r="M202" s="42"/>
      <c r="N202" s="224"/>
      <c r="O202" s="225"/>
      <c r="P202" s="89"/>
      <c r="Q202" s="89"/>
      <c r="R202" s="89"/>
      <c r="S202" s="89"/>
      <c r="T202" s="89"/>
      <c r="U202" s="89"/>
      <c r="V202" s="89"/>
      <c r="W202" s="89"/>
      <c r="X202" s="90"/>
      <c r="Y202" s="36"/>
      <c r="Z202" s="36"/>
      <c r="AA202" s="36"/>
      <c r="AB202" s="36"/>
      <c r="AC202" s="36"/>
      <c r="AD202" s="36"/>
      <c r="AE202" s="36"/>
      <c r="AT202" s="15" t="s">
        <v>125</v>
      </c>
      <c r="AU202" s="15" t="s">
        <v>83</v>
      </c>
    </row>
    <row r="203" s="2" customFormat="1">
      <c r="A203" s="36"/>
      <c r="B203" s="37"/>
      <c r="C203" s="38"/>
      <c r="D203" s="226" t="s">
        <v>126</v>
      </c>
      <c r="E203" s="38"/>
      <c r="F203" s="227" t="s">
        <v>225</v>
      </c>
      <c r="G203" s="38"/>
      <c r="H203" s="38"/>
      <c r="I203" s="223"/>
      <c r="J203" s="223"/>
      <c r="K203" s="38"/>
      <c r="L203" s="38"/>
      <c r="M203" s="42"/>
      <c r="N203" s="224"/>
      <c r="O203" s="225"/>
      <c r="P203" s="89"/>
      <c r="Q203" s="89"/>
      <c r="R203" s="89"/>
      <c r="S203" s="89"/>
      <c r="T203" s="89"/>
      <c r="U203" s="89"/>
      <c r="V203" s="89"/>
      <c r="W203" s="89"/>
      <c r="X203" s="90"/>
      <c r="Y203" s="36"/>
      <c r="Z203" s="36"/>
      <c r="AA203" s="36"/>
      <c r="AB203" s="36"/>
      <c r="AC203" s="36"/>
      <c r="AD203" s="36"/>
      <c r="AE203" s="36"/>
      <c r="AT203" s="15" t="s">
        <v>126</v>
      </c>
      <c r="AU203" s="15" t="s">
        <v>83</v>
      </c>
    </row>
    <row r="204" s="12" customFormat="1">
      <c r="A204" s="12"/>
      <c r="B204" s="228"/>
      <c r="C204" s="229"/>
      <c r="D204" s="221" t="s">
        <v>128</v>
      </c>
      <c r="E204" s="230" t="s">
        <v>1</v>
      </c>
      <c r="F204" s="231" t="s">
        <v>226</v>
      </c>
      <c r="G204" s="229"/>
      <c r="H204" s="232">
        <v>23.199999999999999</v>
      </c>
      <c r="I204" s="233"/>
      <c r="J204" s="233"/>
      <c r="K204" s="229"/>
      <c r="L204" s="229"/>
      <c r="M204" s="234"/>
      <c r="N204" s="235"/>
      <c r="O204" s="236"/>
      <c r="P204" s="236"/>
      <c r="Q204" s="236"/>
      <c r="R204" s="236"/>
      <c r="S204" s="236"/>
      <c r="T204" s="236"/>
      <c r="U204" s="236"/>
      <c r="V204" s="236"/>
      <c r="W204" s="236"/>
      <c r="X204" s="237"/>
      <c r="Y204" s="12"/>
      <c r="Z204" s="12"/>
      <c r="AA204" s="12"/>
      <c r="AB204" s="12"/>
      <c r="AC204" s="12"/>
      <c r="AD204" s="12"/>
      <c r="AE204" s="12"/>
      <c r="AT204" s="238" t="s">
        <v>128</v>
      </c>
      <c r="AU204" s="238" t="s">
        <v>83</v>
      </c>
      <c r="AV204" s="12" t="s">
        <v>85</v>
      </c>
      <c r="AW204" s="12" t="s">
        <v>5</v>
      </c>
      <c r="AX204" s="12" t="s">
        <v>75</v>
      </c>
      <c r="AY204" s="238" t="s">
        <v>117</v>
      </c>
    </row>
    <row r="205" s="13" customFormat="1">
      <c r="A205" s="13"/>
      <c r="B205" s="239"/>
      <c r="C205" s="240"/>
      <c r="D205" s="221" t="s">
        <v>128</v>
      </c>
      <c r="E205" s="241" t="s">
        <v>1</v>
      </c>
      <c r="F205" s="242" t="s">
        <v>130</v>
      </c>
      <c r="G205" s="240"/>
      <c r="H205" s="243">
        <v>23.199999999999999</v>
      </c>
      <c r="I205" s="244"/>
      <c r="J205" s="244"/>
      <c r="K205" s="240"/>
      <c r="L205" s="240"/>
      <c r="M205" s="245"/>
      <c r="N205" s="260"/>
      <c r="O205" s="261"/>
      <c r="P205" s="261"/>
      <c r="Q205" s="261"/>
      <c r="R205" s="261"/>
      <c r="S205" s="261"/>
      <c r="T205" s="261"/>
      <c r="U205" s="261"/>
      <c r="V205" s="261"/>
      <c r="W205" s="261"/>
      <c r="X205" s="262"/>
      <c r="Y205" s="13"/>
      <c r="Z205" s="13"/>
      <c r="AA205" s="13"/>
      <c r="AB205" s="13"/>
      <c r="AC205" s="13"/>
      <c r="AD205" s="13"/>
      <c r="AE205" s="13"/>
      <c r="AT205" s="249" t="s">
        <v>128</v>
      </c>
      <c r="AU205" s="249" t="s">
        <v>83</v>
      </c>
      <c r="AV205" s="13" t="s">
        <v>123</v>
      </c>
      <c r="AW205" s="13" t="s">
        <v>5</v>
      </c>
      <c r="AX205" s="13" t="s">
        <v>83</v>
      </c>
      <c r="AY205" s="249" t="s">
        <v>117</v>
      </c>
    </row>
    <row r="206" s="2" customFormat="1" ht="6.96" customHeight="1">
      <c r="A206" s="36"/>
      <c r="B206" s="64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42"/>
      <c r="N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</row>
  </sheetData>
  <sheetProtection sheet="1" autoFilter="0" formatColumns="0" formatRows="0" objects="1" scenarios="1" spinCount="100000" saltValue="6/IjQMvH+3rMvIAYWbLfw7DTpoK7wMr6xULE5kMhrtWEtnHWw9+/UfR1E1638qhLhQnIuq6ZmktjVWqEXpR6/g==" hashValue="u1BqTIi5o9EOibsMZqc4yc7mgK9iWDfMt9OrGoTWpKPlW2eORuhVfgyR6CFYFeD2PBt1D+4rUluxFC9eaDcw2g==" algorithmName="SHA-512" password="CC35"/>
  <autoFilter ref="C116:L20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hyperlinks>
    <hyperlink ref="F121" r:id="rId1" display="https://podminky.urs.cz/item/CS_URS_2024_01/183101221"/>
    <hyperlink ref="F130" r:id="rId2" display="https://podminky.urs.cz/item/CS_URS_2024_01/184102113"/>
    <hyperlink ref="F147" r:id="rId3" display="https://podminky.urs.cz/item/CS_URS_2024_01/184215133"/>
    <hyperlink ref="F156" r:id="rId4" display="https://podminky.urs.cz/item/CS_URS_2024_01/184813121"/>
    <hyperlink ref="F161" r:id="rId5" display="https://podminky.urs.cz/item/CS_URS_2024_01/184813134"/>
    <hyperlink ref="F166" r:id="rId6" display="https://podminky.urs.cz/item/CS_URS_2024_01/184816111"/>
    <hyperlink ref="F179" r:id="rId7" display="https://podminky.urs.cz/item/CS_URS_2024_01/184911431"/>
    <hyperlink ref="F188" r:id="rId8" display="https://podminky.urs.cz/item/CS_URS_2024_01/185804312"/>
    <hyperlink ref="F193" r:id="rId9" display="https://podminky.urs.cz/item/CS_URS_2024_01/185851121"/>
    <hyperlink ref="F198" r:id="rId10" display="https://podminky.urs.cz/item/CS_URS_2024_01/185851129"/>
    <hyperlink ref="F203" r:id="rId11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2024-03-13T14:29:38Z</dcterms:created>
  <dcterms:modified xsi:type="dcterms:W3CDTF">2024-03-13T14:29:41Z</dcterms:modified>
</cp:coreProperties>
</file>